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45" windowHeight="4545" tabRatio="684" activeTab="2"/>
  </bookViews>
  <sheets>
    <sheet name="Instructions" sheetId="1" r:id="rId1"/>
    <sheet name="Encodage réponses Es" sheetId="2" r:id="rId2"/>
    <sheet name="Compétences" sheetId="3" r:id="rId3"/>
  </sheets>
  <definedNames>
    <definedName name="_xlnm.Print_Titles" localSheetId="2">'Compétences'!$A:$C,'Compétences'!$1:$2</definedName>
    <definedName name="_xlnm.Print_Titles" localSheetId="1">'Encodage réponses Es'!$A:$D,'Encodage réponses Es'!$1:$1</definedName>
    <definedName name="_xlnm.Print_Area" localSheetId="2">'Compétences'!$A$1:$DL$59</definedName>
    <definedName name="_xlnm.Print_Area" localSheetId="1">'Encodage réponses Es'!$A$1:$BW$49</definedName>
  </definedNames>
  <calcPr fullCalcOnLoad="1"/>
</workbook>
</file>

<file path=xl/sharedStrings.xml><?xml version="1.0" encoding="utf-8"?>
<sst xmlns="http://schemas.openxmlformats.org/spreadsheetml/2006/main" count="229" uniqueCount="99">
  <si>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</si>
  <si>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</si>
  <si>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</si>
  <si>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</si>
  <si>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</si>
  <si>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</si>
  <si>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</si>
  <si>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</si>
  <si>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Items réussis / 2</t>
  </si>
  <si>
    <t>Réponses correctes</t>
  </si>
  <si>
    <t>Réponses incorrectes</t>
  </si>
  <si>
    <t xml:space="preserve">   Pas de réponse</t>
  </si>
  <si>
    <t>d</t>
  </si>
  <si>
    <t>Moyenne / 2</t>
  </si>
  <si>
    <t>Ecole</t>
  </si>
  <si>
    <t>Classe</t>
  </si>
  <si>
    <t>Ecole :</t>
  </si>
  <si>
    <t>Classe :</t>
  </si>
  <si>
    <t>Moyenne / 1</t>
  </si>
  <si>
    <t>Pas de réponse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</si>
  <si>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</si>
  <si>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r>
      <t xml:space="preserve">la feuille "Compétences" </t>
    </r>
    <r>
      <rPr>
        <b/>
        <sz val="12"/>
        <rFont val="Arial"/>
        <family val="2"/>
      </rPr>
      <t>se complète automatiquement</t>
    </r>
    <r>
      <rPr>
        <sz val="12"/>
        <rFont val="Arial"/>
        <family val="2"/>
      </rPr>
      <t>.</t>
    </r>
  </si>
  <si>
    <t>Fonctionnalités</t>
  </si>
  <si>
    <t>* Vous devez encoder le nom de l'école et le nom de la classe.</t>
  </si>
  <si>
    <t>* Si un élève est absent, il faut encoder "a" dans les différents items concernés, ce qui fera apparaître "a" dans la colonne finale "Abs"</t>
  </si>
  <si>
    <r>
      <t>* Pour l'encodage, TOUTES les cellules doivent être remplies sinon un "</t>
    </r>
    <r>
      <rPr>
        <sz val="12"/>
        <color indexed="10"/>
        <rFont val="Arial"/>
        <family val="0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apparaît dans la colonne "Abs"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</si>
  <si>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</si>
  <si>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</si>
  <si>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t>En cas de non réponse (omission), introduire le code 9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</si>
  <si>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</si>
  <si>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</si>
  <si>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</si>
  <si>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Marcel BROOZE : 02 / 690 81 93</t>
  </si>
  <si>
    <r>
      <t xml:space="preserve">Orienter son écrit en fonction de la situaution de communication :
</t>
    </r>
    <r>
      <rPr>
        <sz val="8"/>
        <rFont val="Arial"/>
        <family val="2"/>
      </rPr>
      <t>en tenant compte du scripteur, du destinataire, du projet</t>
    </r>
  </si>
  <si>
    <t>Items réussis / 3</t>
  </si>
  <si>
    <t>Moyenne / 3</t>
  </si>
  <si>
    <r>
      <t xml:space="preserve">Contribuer à la cohérence du texte en :
</t>
    </r>
    <r>
      <rPr>
        <sz val="8"/>
        <rFont val="Arial"/>
        <family val="2"/>
      </rPr>
      <t>créant judicieusement des paragraphes</t>
    </r>
  </si>
  <si>
    <r>
      <t xml:space="preserve">Au niveau graphique :
</t>
    </r>
    <r>
      <rPr>
        <sz val="10"/>
        <rFont val="Arial"/>
        <family val="2"/>
      </rPr>
      <t>mise en page selon le genre
écriture soignée et lisible</t>
    </r>
  </si>
  <si>
    <t>Appréciation
globale</t>
  </si>
  <si>
    <t>Total /</t>
  </si>
  <si>
    <t>Respect de la consigne "longueur du texte"</t>
  </si>
  <si>
    <t>ECRIRE</t>
  </si>
  <si>
    <t>LIRE</t>
  </si>
  <si>
    <t>Fluidité
lexique</t>
  </si>
  <si>
    <t>20/24</t>
  </si>
  <si>
    <t>15/19</t>
  </si>
  <si>
    <t>0/4</t>
  </si>
  <si>
    <t>5/9</t>
  </si>
  <si>
    <t>10/14</t>
  </si>
  <si>
    <t>Item réussi / 2</t>
  </si>
  <si>
    <r>
      <t>%</t>
    </r>
    <r>
      <rPr>
        <b/>
        <sz val="9"/>
        <rFont val="Arial"/>
        <family val="2"/>
      </rPr>
      <t xml:space="preserve"> de réussite "Communauté fr."</t>
    </r>
  </si>
  <si>
    <t>Moy Com fr</t>
  </si>
  <si>
    <t>0-1-9</t>
  </si>
  <si>
    <t>0-1-2-9</t>
  </si>
  <si>
    <r>
      <t>0</t>
    </r>
    <r>
      <rPr>
        <sz val="8"/>
        <rFont val="Wingdings"/>
        <family val="0"/>
      </rPr>
      <t>à</t>
    </r>
    <r>
      <rPr>
        <sz val="8"/>
        <rFont val="Arial"/>
        <family val="0"/>
      </rPr>
      <t>40</t>
    </r>
  </si>
  <si>
    <t>0123459</t>
  </si>
  <si>
    <r>
      <t xml:space="preserve">          Evaluation externe non certificative
          Lecture et production d'écrit - 2010
          2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commune</t>
    </r>
  </si>
  <si>
    <t>Lire</t>
  </si>
  <si>
    <t>Ecrire</t>
  </si>
  <si>
    <t>Saisir l'intention dominante de l'auteur</t>
  </si>
  <si>
    <t>Max</t>
  </si>
  <si>
    <t>Encodage</t>
  </si>
  <si>
    <t xml:space="preserve">Total / </t>
  </si>
  <si>
    <t>Total</t>
  </si>
  <si>
    <t>en %</t>
  </si>
  <si>
    <t>Items réussis / 12</t>
  </si>
  <si>
    <t>Moyenne / 12</t>
  </si>
  <si>
    <t>Item réussi / 1</t>
  </si>
  <si>
    <r>
      <t xml:space="preserve">Gérer la compréhension du document pour :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dégager les information explicites</t>
    </r>
  </si>
  <si>
    <r>
      <t xml:space="preserve">Gérer la compréhension du document pour :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percevoir le sens global</t>
    </r>
  </si>
  <si>
    <r>
      <t xml:space="preserve">Reconnaitre un nombre diversifié de documents en identifiant la structure dominante :
</t>
    </r>
    <r>
      <rPr>
        <sz val="8"/>
        <rFont val="Arial"/>
        <family val="2"/>
      </rPr>
      <t>structure dialoguée</t>
    </r>
  </si>
  <si>
    <r>
      <t xml:space="preserve">Comprendre le sens d'un texte :
</t>
    </r>
    <r>
      <rPr>
        <sz val="10"/>
        <rFont val="Arial"/>
        <family val="2"/>
      </rPr>
      <t>en s'appyant sur la ponctuation et sur les unités grammaticales</t>
    </r>
  </si>
  <si>
    <r>
      <t xml:space="preserve">Repérer les facteurs de cohérence 
</t>
    </r>
    <r>
      <rPr>
        <sz val="8"/>
        <rFont val="Arial"/>
        <family val="2"/>
      </rPr>
      <t>reprise d'informations d'un phrase à l'autre (anaphores)</t>
    </r>
  </si>
  <si>
    <r>
      <t xml:space="preserve">Orienter son écrit en fonction de la situaution de communication :
</t>
    </r>
    <r>
      <rPr>
        <sz val="8"/>
        <rFont val="Arial"/>
        <family val="2"/>
      </rPr>
      <t>en tenant compte de l'intention poursuivie (persuader)</t>
    </r>
  </si>
  <si>
    <t>Réponses  partiellement correctes</t>
  </si>
  <si>
    <r>
      <t xml:space="preserve">Rechercher et inventer des idées, des mots, ... </t>
    </r>
    <r>
      <rPr>
        <sz val="9"/>
        <rFont val="Arial"/>
        <family val="2"/>
      </rPr>
      <t>(arguments)</t>
    </r>
  </si>
  <si>
    <r>
      <t xml:space="preserve">Employer les facteurs de cohérence
. </t>
    </r>
    <r>
      <rPr>
        <sz val="8"/>
        <rFont val="Arial"/>
        <family val="2"/>
      </rPr>
      <t>Reprise d'informations d'une phrase à l'autre (anaphores)</t>
    </r>
  </si>
  <si>
    <r>
      <t xml:space="preserve">Utiliser de manière appropriée :
</t>
    </r>
    <r>
      <rPr>
        <sz val="10"/>
        <rFont val="Arial"/>
        <family val="2"/>
      </rPr>
      <t>les structures de phrases</t>
    </r>
  </si>
  <si>
    <r>
      <t xml:space="preserve">Utiliser de manière appropriée :
</t>
    </r>
    <r>
      <rPr>
        <sz val="10"/>
        <rFont val="Arial"/>
        <family val="2"/>
      </rPr>
      <t>les signes de ponctuation</t>
    </r>
  </si>
  <si>
    <t>Orthographier les productions personnelles</t>
  </si>
  <si>
    <r>
      <t xml:space="preserve">Gérer la compréhension du document pour :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découvrir les information implicites - inférer</t>
    </r>
  </si>
  <si>
    <t>Items réussis / 28</t>
  </si>
  <si>
    <t>Moyenne / 28</t>
  </si>
  <si>
    <t>25/28</t>
  </si>
  <si>
    <t>% de réussite "Communauté fr."</t>
  </si>
  <si>
    <t>Items réussis / 13</t>
  </si>
  <si>
    <t>Moyenne / 13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</si>
  <si>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</si>
  <si>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</si>
  <si>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</si>
  <si>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</si>
  <si>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</si>
  <si>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</si>
  <si>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</si>
  <si>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</si>
  <si>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</si>
  <si>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</si>
  <si>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</si>
  <si>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r>
      <t>Cette grille a été conçue dans le cadre de l'évaluation externe non certificative en Lecture et production d'écrit  2010 – 2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0"/>
      </rPr>
      <t xml:space="preserve"> secondaire commune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</si>
</sst>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0.00\ %"/>
    <numFmt numFmtId="197" formatCode="0.0"/>
    <numFmt numFmtId="198" formatCode="0.000000"/>
    <numFmt numFmtId="199" formatCode="0.000000000"/>
    <numFmt numFmtId="200" formatCode="0.00000000"/>
    <numFmt numFmtId="201" formatCode="0.0000000"/>
    <numFmt numFmtId="202" formatCode="0.00000"/>
    <numFmt numFmtId="203" formatCode="0.0000"/>
    <numFmt numFmtId="204" formatCode="0.000"/>
    <numFmt numFmtId="205" formatCode="0.0000000000"/>
    <numFmt numFmtId="206" formatCode="0.0%"/>
    <numFmt numFmtId="207" formatCode="&quot;Vrai&quot;;&quot;Vrai&quot;;&quot;Faux&quot;"/>
    <numFmt numFmtId="208" formatCode="&quot;Actif&quot;;&quot;Actif&quot;;&quot;Inactif&quot;"/>
    <numFmt numFmtId="209" formatCode="[$-80C]dddd\ d\ mmmm\ yyyy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3.25"/>
      <color indexed="8"/>
      <name val="Arial"/>
      <family val="0"/>
    </font>
    <font>
      <sz val="3.75"/>
      <color indexed="8"/>
      <name val="Arial"/>
      <family val="0"/>
    </font>
    <font>
      <b/>
      <sz val="8.7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sz val="8"/>
      <name val="Wingdings"/>
      <family val="0"/>
    </font>
    <font>
      <b/>
      <vertAlign val="superscript"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7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ashed"/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9" fillId="3" borderId="1" applyNumberFormat="0" applyAlignment="0" applyProtection="0"/>
    <xf numFmtId="0" fontId="40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16" borderId="0" applyNumberFormat="0" applyBorder="0" applyAlignment="0" applyProtection="0"/>
    <xf numFmtId="9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18" borderId="9" applyNumberFormat="0" applyAlignment="0" applyProtection="0"/>
  </cellStyleXfs>
  <cellXfs count="487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2" fillId="17" borderId="15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8" fillId="0" borderId="24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0" fontId="2" fillId="5" borderId="15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center"/>
      <protection hidden="1"/>
    </xf>
    <xf numFmtId="0" fontId="2" fillId="5" borderId="14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 quotePrefix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9" fillId="0" borderId="32" xfId="0" applyFont="1" applyFill="1" applyBorder="1" applyAlignment="1" applyProtection="1">
      <alignment/>
      <protection hidden="1"/>
    </xf>
    <xf numFmtId="9" fontId="2" fillId="0" borderId="33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9" fontId="2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36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2" fillId="4" borderId="31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37" xfId="0" applyFont="1" applyFill="1" applyBorder="1" applyAlignment="1" applyProtection="1">
      <alignment horizontal="center"/>
      <protection hidden="1"/>
    </xf>
    <xf numFmtId="0" fontId="2" fillId="4" borderId="38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1" fontId="6" fillId="5" borderId="40" xfId="0" applyNumberFormat="1" applyFont="1" applyFill="1" applyBorder="1" applyAlignment="1" applyProtection="1">
      <alignment horizontal="center"/>
      <protection hidden="1"/>
    </xf>
    <xf numFmtId="197" fontId="6" fillId="5" borderId="40" xfId="0" applyNumberFormat="1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/>
      <protection hidden="1"/>
    </xf>
    <xf numFmtId="0" fontId="2" fillId="4" borderId="43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13" fillId="0" borderId="23" xfId="0" applyFont="1" applyBorder="1" applyAlignment="1" applyProtection="1">
      <alignment horizontal="center" vertical="center" textRotation="90"/>
      <protection hidden="1"/>
    </xf>
    <xf numFmtId="0" fontId="2" fillId="0" borderId="44" xfId="0" applyFont="1" applyBorder="1" applyAlignment="1" applyProtection="1">
      <alignment horizontal="right" vertical="center"/>
      <protection hidden="1"/>
    </xf>
    <xf numFmtId="0" fontId="2" fillId="5" borderId="45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hidden="1"/>
    </xf>
    <xf numFmtId="9" fontId="2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4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4" xfId="0" applyFont="1" applyFill="1" applyBorder="1" applyAlignment="1" applyProtection="1">
      <alignment horizontal="center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7" fillId="6" borderId="14" xfId="0" applyFont="1" applyFill="1" applyBorder="1" applyAlignment="1" applyProtection="1">
      <alignment horizontal="center"/>
      <protection hidden="1"/>
    </xf>
    <xf numFmtId="0" fontId="7" fillId="6" borderId="15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17" borderId="19" xfId="0" applyFont="1" applyFill="1" applyBorder="1" applyAlignment="1" applyProtection="1">
      <alignment horizontal="center"/>
      <protection hidden="1"/>
    </xf>
    <xf numFmtId="0" fontId="2" fillId="17" borderId="21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0" fillId="6" borderId="21" xfId="0" applyFont="1" applyFill="1" applyBorder="1" applyAlignment="1" applyProtection="1">
      <alignment horizontal="center"/>
      <protection hidden="1"/>
    </xf>
    <xf numFmtId="0" fontId="0" fillId="6" borderId="19" xfId="0" applyFont="1" applyFill="1" applyBorder="1" applyAlignment="1" applyProtection="1">
      <alignment horizontal="center"/>
      <protection hidden="1"/>
    </xf>
    <xf numFmtId="0" fontId="0" fillId="6" borderId="20" xfId="0" applyFont="1" applyFill="1" applyBorder="1" applyAlignment="1" applyProtection="1">
      <alignment horizontal="center"/>
      <protection hidden="1"/>
    </xf>
    <xf numFmtId="0" fontId="0" fillId="6" borderId="17" xfId="0" applyFont="1" applyFill="1" applyBorder="1" applyAlignment="1" applyProtection="1">
      <alignment horizontal="center"/>
      <protection hidden="1"/>
    </xf>
    <xf numFmtId="0" fontId="0" fillId="6" borderId="14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/>
      <protection hidden="1"/>
    </xf>
    <xf numFmtId="206" fontId="6" fillId="0" borderId="36" xfId="0" applyNumberFormat="1" applyFont="1" applyFill="1" applyBorder="1" applyAlignment="1" applyProtection="1">
      <alignment horizontal="center"/>
      <protection hidden="1"/>
    </xf>
    <xf numFmtId="206" fontId="6" fillId="0" borderId="50" xfId="0" applyNumberFormat="1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0" fillId="0" borderId="15" xfId="0" applyNumberFormat="1" applyFont="1" applyFill="1" applyBorder="1" applyAlignment="1" applyProtection="1">
      <alignment horizontal="center" shrinkToFit="1"/>
      <protection locked="0"/>
    </xf>
    <xf numFmtId="0" fontId="2" fillId="19" borderId="14" xfId="0" applyFont="1" applyFill="1" applyBorder="1" applyAlignment="1" applyProtection="1">
      <alignment horizontal="center"/>
      <protection hidden="1"/>
    </xf>
    <xf numFmtId="0" fontId="10" fillId="0" borderId="5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2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9" fontId="0" fillId="0" borderId="0" xfId="52" applyFont="1" applyAlignment="1" applyProtection="1">
      <alignment horizontal="center"/>
      <protection hidden="1"/>
    </xf>
    <xf numFmtId="0" fontId="2" fillId="4" borderId="52" xfId="0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0" fontId="0" fillId="0" borderId="56" xfId="0" applyFont="1" applyFill="1" applyBorder="1" applyAlignment="1" applyProtection="1">
      <alignment horizontal="center"/>
      <protection hidden="1"/>
    </xf>
    <xf numFmtId="0" fontId="2" fillId="17" borderId="56" xfId="0" applyFont="1" applyFill="1" applyBorder="1" applyAlignment="1" applyProtection="1">
      <alignment horizontal="center"/>
      <protection hidden="1"/>
    </xf>
    <xf numFmtId="0" fontId="0" fillId="6" borderId="56" xfId="0" applyFont="1" applyFill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right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2" fillId="17" borderId="57" xfId="0" applyFont="1" applyFill="1" applyBorder="1" applyAlignment="1" applyProtection="1">
      <alignment horizontal="center"/>
      <protection hidden="1"/>
    </xf>
    <xf numFmtId="0" fontId="2" fillId="5" borderId="56" xfId="0" applyFont="1" applyFill="1" applyBorder="1" applyAlignment="1" applyProtection="1">
      <alignment horizontal="center"/>
      <protection hidden="1"/>
    </xf>
    <xf numFmtId="0" fontId="2" fillId="5" borderId="58" xfId="0" applyFont="1" applyFill="1" applyBorder="1" applyAlignment="1" applyProtection="1">
      <alignment horizontal="center"/>
      <protection hidden="1"/>
    </xf>
    <xf numFmtId="197" fontId="6" fillId="5" borderId="58" xfId="0" applyNumberFormat="1" applyFont="1" applyFill="1" applyBorder="1" applyAlignment="1" applyProtection="1">
      <alignment horizontal="center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5" borderId="17" xfId="0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2" fillId="5" borderId="56" xfId="0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19" borderId="14" xfId="0" applyFont="1" applyFill="1" applyBorder="1" applyAlignment="1" applyProtection="1">
      <alignment horizontal="center"/>
      <protection hidden="1"/>
    </xf>
    <xf numFmtId="0" fontId="2" fillId="5" borderId="59" xfId="0" applyFont="1" applyFill="1" applyBorder="1" applyAlignment="1" applyProtection="1">
      <alignment horizontal="center"/>
      <protection hidden="1"/>
    </xf>
    <xf numFmtId="0" fontId="2" fillId="0" borderId="62" xfId="0" applyFont="1" applyFill="1" applyBorder="1" applyAlignment="1" applyProtection="1">
      <alignment horizontal="center" vertical="center" shrinkToFit="1"/>
      <protection hidden="1"/>
    </xf>
    <xf numFmtId="0" fontId="2" fillId="3" borderId="63" xfId="0" applyFont="1" applyFill="1" applyBorder="1" applyAlignment="1" applyProtection="1">
      <alignment horizontal="center" vertical="center" shrinkToFit="1"/>
      <protection hidden="1"/>
    </xf>
    <xf numFmtId="0" fontId="2" fillId="3" borderId="64" xfId="0" applyFont="1" applyFill="1" applyBorder="1" applyAlignment="1" applyProtection="1">
      <alignment horizontal="center" vertical="center" shrinkToFit="1"/>
      <protection hidden="1"/>
    </xf>
    <xf numFmtId="0" fontId="0" fillId="0" borderId="65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0" fillId="19" borderId="20" xfId="0" applyFont="1" applyFill="1" applyBorder="1" applyAlignment="1" applyProtection="1">
      <alignment horizontal="center"/>
      <protection hidden="1"/>
    </xf>
    <xf numFmtId="1" fontId="2" fillId="4" borderId="26" xfId="0" applyNumberFormat="1" applyFont="1" applyFill="1" applyBorder="1" applyAlignment="1" applyProtection="1" quotePrefix="1">
      <alignment horizontal="center"/>
      <protection hidden="1"/>
    </xf>
    <xf numFmtId="1" fontId="2" fillId="4" borderId="37" xfId="0" applyNumberFormat="1" applyFont="1" applyFill="1" applyBorder="1" applyAlignment="1" applyProtection="1" quotePrefix="1">
      <alignment horizontal="center"/>
      <protection hidden="1"/>
    </xf>
    <xf numFmtId="0" fontId="2" fillId="5" borderId="40" xfId="0" applyFont="1" applyFill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9" fontId="0" fillId="0" borderId="57" xfId="0" applyNumberFormat="1" applyFont="1" applyFill="1" applyBorder="1" applyAlignment="1" applyProtection="1">
      <alignment horizontal="center"/>
      <protection hidden="1"/>
    </xf>
    <xf numFmtId="9" fontId="0" fillId="0" borderId="14" xfId="0" applyNumberFormat="1" applyFont="1" applyFill="1" applyBorder="1" applyAlignment="1" applyProtection="1">
      <alignment horizontal="center"/>
      <protection hidden="1"/>
    </xf>
    <xf numFmtId="9" fontId="0" fillId="0" borderId="56" xfId="0" applyNumberFormat="1" applyFont="1" applyFill="1" applyBorder="1" applyAlignment="1" applyProtection="1">
      <alignment horizontal="center"/>
      <protection hidden="1"/>
    </xf>
    <xf numFmtId="9" fontId="0" fillId="0" borderId="17" xfId="0" applyNumberFormat="1" applyFont="1" applyFill="1" applyBorder="1" applyAlignment="1" applyProtection="1">
      <alignment horizontal="center"/>
      <protection hidden="1"/>
    </xf>
    <xf numFmtId="9" fontId="0" fillId="0" borderId="20" xfId="0" applyNumberFormat="1" applyFont="1" applyFill="1" applyBorder="1" applyAlignment="1" applyProtection="1">
      <alignment horizontal="center"/>
      <protection hidden="1"/>
    </xf>
    <xf numFmtId="9" fontId="0" fillId="0" borderId="19" xfId="0" applyNumberFormat="1" applyFont="1" applyFill="1" applyBorder="1" applyAlignment="1" applyProtection="1">
      <alignment horizontal="center"/>
      <protection hidden="1"/>
    </xf>
    <xf numFmtId="9" fontId="0" fillId="0" borderId="21" xfId="0" applyNumberFormat="1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3" borderId="36" xfId="0" applyFont="1" applyFill="1" applyBorder="1" applyAlignment="1" applyProtection="1">
      <alignment/>
      <protection hidden="1"/>
    </xf>
    <xf numFmtId="1" fontId="6" fillId="3" borderId="40" xfId="0" applyNumberFormat="1" applyFont="1" applyFill="1" applyBorder="1" applyAlignment="1" applyProtection="1">
      <alignment horizontal="center"/>
      <protection hidden="1"/>
    </xf>
    <xf numFmtId="197" fontId="6" fillId="3" borderId="40" xfId="0" applyNumberFormat="1" applyFont="1" applyFill="1" applyBorder="1" applyAlignment="1" applyProtection="1">
      <alignment horizontal="center"/>
      <protection hidden="1"/>
    </xf>
    <xf numFmtId="1" fontId="6" fillId="3" borderId="58" xfId="0" applyNumberFormat="1" applyFont="1" applyFill="1" applyBorder="1" applyAlignment="1" applyProtection="1">
      <alignment horizontal="center"/>
      <protection hidden="1"/>
    </xf>
    <xf numFmtId="197" fontId="6" fillId="3" borderId="58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97" fontId="6" fillId="0" borderId="0" xfId="0" applyNumberFormat="1" applyFont="1" applyFill="1" applyBorder="1" applyAlignment="1" applyProtection="1">
      <alignment horizont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1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9" fontId="0" fillId="0" borderId="39" xfId="0" applyNumberFormat="1" applyFont="1" applyFill="1" applyBorder="1" applyAlignment="1" applyProtection="1">
      <alignment horizontal="center"/>
      <protection hidden="1"/>
    </xf>
    <xf numFmtId="0" fontId="2" fillId="6" borderId="14" xfId="0" applyFont="1" applyFill="1" applyBorder="1" applyAlignment="1" applyProtection="1">
      <alignment horizont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0" fillId="6" borderId="72" xfId="0" applyFont="1" applyFill="1" applyBorder="1" applyAlignment="1" applyProtection="1">
      <alignment horizontal="center"/>
      <protection hidden="1"/>
    </xf>
    <xf numFmtId="0" fontId="2" fillId="0" borderId="73" xfId="0" applyFont="1" applyFill="1" applyBorder="1" applyAlignment="1" applyProtection="1">
      <alignment horizontal="center" vertical="center" shrinkToFit="1"/>
      <protection hidden="1"/>
    </xf>
    <xf numFmtId="0" fontId="2" fillId="5" borderId="74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5" borderId="75" xfId="0" applyFont="1" applyFill="1" applyBorder="1" applyAlignment="1" applyProtection="1">
      <alignment horizontal="center" vertical="center" shrinkToFit="1"/>
      <protection hidden="1"/>
    </xf>
    <xf numFmtId="0" fontId="2" fillId="5" borderId="64" xfId="0" applyFont="1" applyFill="1" applyBorder="1" applyAlignment="1" applyProtection="1">
      <alignment horizontal="center" vertical="center" shrinkToFit="1"/>
      <protection hidden="1"/>
    </xf>
    <xf numFmtId="206" fontId="6" fillId="0" borderId="72" xfId="0" applyNumberFormat="1" applyFont="1" applyFill="1" applyBorder="1" applyAlignment="1" applyProtection="1">
      <alignment horizontal="center"/>
      <protection hidden="1"/>
    </xf>
    <xf numFmtId="0" fontId="2" fillId="5" borderId="76" xfId="0" applyFont="1" applyFill="1" applyBorder="1" applyAlignment="1" applyProtection="1">
      <alignment horizontal="center" vertical="center" shrinkToFit="1"/>
      <protection hidden="1"/>
    </xf>
    <xf numFmtId="0" fontId="2" fillId="5" borderId="77" xfId="0" applyFont="1" applyFill="1" applyBorder="1" applyAlignment="1" applyProtection="1">
      <alignment horizontal="center" vertical="center" shrinkToFit="1"/>
      <protection hidden="1"/>
    </xf>
    <xf numFmtId="0" fontId="2" fillId="5" borderId="78" xfId="0" applyFont="1" applyFill="1" applyBorder="1" applyAlignment="1" applyProtection="1">
      <alignment horizontal="center" vertical="center" shrinkToFit="1"/>
      <protection hidden="1"/>
    </xf>
    <xf numFmtId="0" fontId="0" fillId="0" borderId="73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2" fillId="3" borderId="76" xfId="0" applyFont="1" applyFill="1" applyBorder="1" applyAlignment="1" applyProtection="1">
      <alignment horizontal="center" vertical="center" shrinkToFit="1"/>
      <protection hidden="1"/>
    </xf>
    <xf numFmtId="0" fontId="2" fillId="3" borderId="78" xfId="0" applyFont="1" applyFill="1" applyBorder="1" applyAlignment="1" applyProtection="1">
      <alignment horizontal="center" vertical="center" shrinkToFit="1"/>
      <protection hidden="1"/>
    </xf>
    <xf numFmtId="0" fontId="2" fillId="3" borderId="75" xfId="0" applyFont="1" applyFill="1" applyBorder="1" applyAlignment="1" applyProtection="1">
      <alignment horizontal="center" vertical="center" shrinkToFit="1"/>
      <protection hidden="1"/>
    </xf>
    <xf numFmtId="0" fontId="2" fillId="3" borderId="77" xfId="0" applyFont="1" applyFill="1" applyBorder="1" applyAlignment="1" applyProtection="1">
      <alignment horizontal="center" vertical="center" shrinkToFit="1"/>
      <protection hidden="1"/>
    </xf>
    <xf numFmtId="0" fontId="0" fillId="0" borderId="79" xfId="0" applyFont="1" applyBorder="1" applyAlignment="1" applyProtection="1">
      <alignment horizontal="center"/>
      <protection hidden="1"/>
    </xf>
    <xf numFmtId="0" fontId="0" fillId="0" borderId="80" xfId="0" applyFont="1" applyBorder="1" applyAlignment="1" applyProtection="1">
      <alignment horizontal="center"/>
      <protection hidden="1"/>
    </xf>
    <xf numFmtId="206" fontId="6" fillId="0" borderId="81" xfId="0" applyNumberFormat="1" applyFont="1" applyFill="1" applyBorder="1" applyAlignment="1" applyProtection="1">
      <alignment horizontal="center"/>
      <protection hidden="1"/>
    </xf>
    <xf numFmtId="0" fontId="0" fillId="0" borderId="82" xfId="0" applyFont="1" applyFill="1" applyBorder="1" applyAlignment="1" applyProtection="1">
      <alignment horizont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0" fontId="0" fillId="0" borderId="84" xfId="0" applyFont="1" applyFill="1" applyBorder="1" applyAlignment="1" applyProtection="1">
      <alignment horizontal="center"/>
      <protection hidden="1"/>
    </xf>
    <xf numFmtId="0" fontId="0" fillId="0" borderId="85" xfId="0" applyFont="1" applyFill="1" applyBorder="1" applyAlignment="1" applyProtection="1">
      <alignment/>
      <protection hidden="1"/>
    </xf>
    <xf numFmtId="0" fontId="0" fillId="0" borderId="86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87" xfId="0" applyFont="1" applyFill="1" applyBorder="1" applyAlignment="1" applyProtection="1">
      <alignment horizontal="center"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88" xfId="0" applyFont="1" applyFill="1" applyBorder="1" applyAlignment="1" applyProtection="1">
      <alignment horizontal="center"/>
      <protection hidden="1"/>
    </xf>
    <xf numFmtId="0" fontId="0" fillId="0" borderId="89" xfId="0" applyFont="1" applyFill="1" applyBorder="1" applyAlignment="1" applyProtection="1">
      <alignment horizontal="center"/>
      <protection hidden="1"/>
    </xf>
    <xf numFmtId="0" fontId="2" fillId="0" borderId="90" xfId="0" applyFont="1" applyFill="1" applyBorder="1" applyAlignment="1" applyProtection="1">
      <alignment horizontal="center"/>
      <protection hidden="1"/>
    </xf>
    <xf numFmtId="1" fontId="6" fillId="5" borderId="81" xfId="0" applyNumberFormat="1" applyFont="1" applyFill="1" applyBorder="1" applyAlignment="1" applyProtection="1">
      <alignment horizontal="center"/>
      <protection hidden="1"/>
    </xf>
    <xf numFmtId="0" fontId="2" fillId="5" borderId="71" xfId="0" applyFont="1" applyFill="1" applyBorder="1" applyAlignment="1" applyProtection="1">
      <alignment/>
      <protection hidden="1"/>
    </xf>
    <xf numFmtId="9" fontId="6" fillId="5" borderId="36" xfId="0" applyNumberFormat="1" applyFont="1" applyFill="1" applyBorder="1" applyAlignment="1" applyProtection="1">
      <alignment horizontal="center"/>
      <protection hidden="1"/>
    </xf>
    <xf numFmtId="1" fontId="6" fillId="5" borderId="40" xfId="0" applyNumberFormat="1" applyFont="1" applyFill="1" applyBorder="1" applyAlignment="1" applyProtection="1">
      <alignment horizontal="center"/>
      <protection hidden="1"/>
    </xf>
    <xf numFmtId="0" fontId="2" fillId="18" borderId="88" xfId="0" applyFont="1" applyFill="1" applyBorder="1" applyAlignment="1" applyProtection="1">
      <alignment/>
      <protection hidden="1"/>
    </xf>
    <xf numFmtId="9" fontId="6" fillId="18" borderId="50" xfId="0" applyNumberFormat="1" applyFont="1" applyFill="1" applyBorder="1" applyAlignment="1" applyProtection="1">
      <alignment horizontal="center"/>
      <protection hidden="1"/>
    </xf>
    <xf numFmtId="9" fontId="6" fillId="18" borderId="80" xfId="0" applyNumberFormat="1" applyFont="1" applyFill="1" applyBorder="1" applyAlignment="1" applyProtection="1">
      <alignment horizontal="center"/>
      <protection hidden="1"/>
    </xf>
    <xf numFmtId="1" fontId="0" fillId="0" borderId="46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2" fillId="3" borderId="91" xfId="0" applyFont="1" applyFill="1" applyBorder="1" applyAlignment="1" applyProtection="1">
      <alignment horizontal="center" vertical="center"/>
      <protection hidden="1"/>
    </xf>
    <xf numFmtId="0" fontId="1" fillId="0" borderId="52" xfId="0" applyNumberFormat="1" applyFont="1" applyFill="1" applyBorder="1" applyAlignment="1" applyProtection="1">
      <alignment horizontal="center"/>
      <protection hidden="1"/>
    </xf>
    <xf numFmtId="0" fontId="0" fillId="0" borderId="59" xfId="0" applyNumberFormat="1" applyFont="1" applyFill="1" applyBorder="1" applyAlignment="1" applyProtection="1">
      <alignment horizontal="center" shrinkToFit="1"/>
      <protection locked="0"/>
    </xf>
    <xf numFmtId="0" fontId="2" fillId="17" borderId="59" xfId="0" applyFont="1" applyFill="1" applyBorder="1" applyAlignment="1" applyProtection="1">
      <alignment horizontal="center"/>
      <protection hidden="1"/>
    </xf>
    <xf numFmtId="0" fontId="0" fillId="0" borderId="91" xfId="0" applyFont="1" applyFill="1" applyBorder="1" applyAlignment="1" applyProtection="1">
      <alignment horizontal="center"/>
      <protection hidden="1"/>
    </xf>
    <xf numFmtId="0" fontId="2" fillId="19" borderId="91" xfId="0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8" fillId="0" borderId="52" xfId="0" applyFont="1" applyFill="1" applyBorder="1" applyAlignment="1" applyProtection="1">
      <alignment horizontal="center"/>
      <protection hidden="1"/>
    </xf>
    <xf numFmtId="9" fontId="2" fillId="18" borderId="9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9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0" fillId="0" borderId="92" xfId="0" applyFont="1" applyBorder="1" applyAlignment="1" applyProtection="1">
      <alignment/>
      <protection hidden="1"/>
    </xf>
    <xf numFmtId="0" fontId="0" fillId="0" borderId="92" xfId="0" applyFont="1" applyBorder="1" applyAlignment="1" applyProtection="1">
      <alignment/>
      <protection hidden="1"/>
    </xf>
    <xf numFmtId="0" fontId="0" fillId="0" borderId="92" xfId="0" applyFont="1" applyBorder="1" applyAlignment="1" applyProtection="1">
      <alignment/>
      <protection hidden="1"/>
    </xf>
    <xf numFmtId="0" fontId="0" fillId="0" borderId="92" xfId="0" applyFont="1" applyBorder="1" applyAlignment="1" applyProtection="1">
      <alignment/>
      <protection hidden="1"/>
    </xf>
    <xf numFmtId="0" fontId="0" fillId="0" borderId="92" xfId="0" applyFont="1" applyBorder="1" applyAlignment="1" applyProtection="1">
      <alignment/>
      <protection hidden="1"/>
    </xf>
    <xf numFmtId="1" fontId="6" fillId="3" borderId="81" xfId="0" applyNumberFormat="1" applyFont="1" applyFill="1" applyBorder="1" applyAlignment="1" applyProtection="1">
      <alignment horizontal="center"/>
      <protection hidden="1"/>
    </xf>
    <xf numFmtId="0" fontId="2" fillId="3" borderId="71" xfId="0" applyFont="1" applyFill="1" applyBorder="1" applyAlignment="1" applyProtection="1">
      <alignment/>
      <protection hidden="1"/>
    </xf>
    <xf numFmtId="9" fontId="6" fillId="3" borderId="36" xfId="0" applyNumberFormat="1" applyFont="1" applyFill="1" applyBorder="1" applyAlignment="1" applyProtection="1">
      <alignment horizontal="center"/>
      <protection hidden="1"/>
    </xf>
    <xf numFmtId="1" fontId="6" fillId="3" borderId="40" xfId="0" applyNumberFormat="1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2" fillId="5" borderId="70" xfId="0" applyFont="1" applyFill="1" applyBorder="1" applyAlignment="1" applyProtection="1">
      <alignment horizontal="center"/>
      <protection hidden="1"/>
    </xf>
    <xf numFmtId="0" fontId="2" fillId="5" borderId="82" xfId="0" applyFont="1" applyFill="1" applyBorder="1" applyAlignment="1" applyProtection="1">
      <alignment horizontal="center"/>
      <protection hidden="1"/>
    </xf>
    <xf numFmtId="0" fontId="2" fillId="3" borderId="70" xfId="0" applyFont="1" applyFill="1" applyBorder="1" applyAlignment="1" applyProtection="1">
      <alignment horizontal="center"/>
      <protection hidden="1"/>
    </xf>
    <xf numFmtId="0" fontId="2" fillId="3" borderId="82" xfId="0" applyFont="1" applyFill="1" applyBorder="1" applyAlignment="1" applyProtection="1">
      <alignment horizontal="center"/>
      <protection hidden="1"/>
    </xf>
    <xf numFmtId="9" fontId="2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1" fontId="2" fillId="0" borderId="48" xfId="0" applyNumberFormat="1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80" xfId="0" applyFont="1" applyFill="1" applyBorder="1" applyAlignment="1" applyProtection="1">
      <alignment horizontal="center"/>
      <protection hidden="1"/>
    </xf>
    <xf numFmtId="0" fontId="0" fillId="0" borderId="85" xfId="0" applyFont="1" applyFill="1" applyBorder="1" applyAlignment="1" applyProtection="1">
      <alignment horizontal="center"/>
      <protection hidden="1"/>
    </xf>
    <xf numFmtId="0" fontId="0" fillId="6" borderId="85" xfId="0" applyFont="1" applyFill="1" applyBorder="1" applyAlignment="1" applyProtection="1">
      <alignment horizontal="center"/>
      <protection hidden="1"/>
    </xf>
    <xf numFmtId="9" fontId="0" fillId="0" borderId="85" xfId="0" applyNumberFormat="1" applyFont="1" applyFill="1" applyBorder="1" applyAlignment="1" applyProtection="1">
      <alignment horizontal="center"/>
      <protection hidden="1"/>
    </xf>
    <xf numFmtId="1" fontId="2" fillId="0" borderId="36" xfId="0" applyNumberFormat="1" applyFont="1" applyFill="1" applyBorder="1" applyAlignment="1" applyProtection="1">
      <alignment horizontal="center"/>
      <protection hidden="1"/>
    </xf>
    <xf numFmtId="0" fontId="0" fillId="0" borderId="93" xfId="0" applyFont="1" applyFill="1" applyBorder="1" applyAlignment="1" applyProtection="1">
      <alignment horizontal="center"/>
      <protection hidden="1"/>
    </xf>
    <xf numFmtId="0" fontId="0" fillId="6" borderId="93" xfId="0" applyFont="1" applyFill="1" applyBorder="1" applyAlignment="1" applyProtection="1">
      <alignment horizontal="center"/>
      <protection hidden="1"/>
    </xf>
    <xf numFmtId="9" fontId="0" fillId="0" borderId="93" xfId="0" applyNumberFormat="1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49" fontId="2" fillId="0" borderId="48" xfId="0" applyNumberFormat="1" applyFont="1" applyFill="1" applyBorder="1" applyAlignment="1" applyProtection="1">
      <alignment horizontal="center"/>
      <protection hidden="1"/>
    </xf>
    <xf numFmtId="0" fontId="2" fillId="0" borderId="58" xfId="0" applyFont="1" applyFill="1" applyBorder="1" applyAlignment="1" applyProtection="1">
      <alignment horizontal="center"/>
      <protection hidden="1"/>
    </xf>
    <xf numFmtId="0" fontId="2" fillId="0" borderId="60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9" fontId="0" fillId="0" borderId="30" xfId="0" applyNumberFormat="1" applyFont="1" applyFill="1" applyBorder="1" applyAlignment="1" applyProtection="1">
      <alignment horizontal="center"/>
      <protection hidden="1"/>
    </xf>
    <xf numFmtId="9" fontId="2" fillId="0" borderId="0" xfId="52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0" fillId="6" borderId="0" xfId="0" applyFont="1" applyFill="1" applyAlignment="1" applyProtection="1">
      <alignment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0" fillId="6" borderId="57" xfId="0" applyFont="1" applyFill="1" applyBorder="1" applyAlignment="1" applyProtection="1">
      <alignment horizontal="center" vertical="center"/>
      <protection hidden="1"/>
    </xf>
    <xf numFmtId="0" fontId="0" fillId="6" borderId="14" xfId="0" applyFont="1" applyFill="1" applyBorder="1" applyAlignment="1" applyProtection="1">
      <alignment horizontal="center" vertical="center"/>
      <protection hidden="1"/>
    </xf>
    <xf numFmtId="0" fontId="0" fillId="6" borderId="56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0" fillId="6" borderId="15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Fill="1" applyBorder="1" applyAlignment="1" applyProtection="1">
      <alignment horizontal="center" vertical="center"/>
      <protection hidden="1"/>
    </xf>
    <xf numFmtId="0" fontId="0" fillId="6" borderId="20" xfId="0" applyFont="1" applyFill="1" applyBorder="1" applyAlignment="1" applyProtection="1">
      <alignment horizontal="center" vertical="center"/>
      <protection hidden="1"/>
    </xf>
    <xf numFmtId="0" fontId="0" fillId="6" borderId="85" xfId="0" applyFont="1" applyFill="1" applyBorder="1" applyAlignment="1" applyProtection="1">
      <alignment horizontal="center" vertical="center"/>
      <protection hidden="1"/>
    </xf>
    <xf numFmtId="1" fontId="2" fillId="0" borderId="36" xfId="0" applyNumberFormat="1" applyFont="1" applyFill="1" applyBorder="1" applyAlignment="1" applyProtection="1">
      <alignment horizontal="center" vertical="center"/>
      <protection hidden="1"/>
    </xf>
    <xf numFmtId="0" fontId="0" fillId="6" borderId="21" xfId="0" applyFont="1" applyFill="1" applyBorder="1" applyAlignment="1" applyProtection="1">
      <alignment horizontal="center" vertical="center"/>
      <protection hidden="1"/>
    </xf>
    <xf numFmtId="0" fontId="0" fillId="6" borderId="93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0" fillId="6" borderId="72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0" fillId="6" borderId="9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6" borderId="45" xfId="0" applyFont="1" applyFill="1" applyBorder="1" applyAlignment="1" applyProtection="1">
      <alignment horizontal="center" vertical="center"/>
      <protection hidden="1"/>
    </xf>
    <xf numFmtId="0" fontId="0" fillId="6" borderId="39" xfId="0" applyFont="1" applyFill="1" applyBorder="1" applyAlignment="1" applyProtection="1">
      <alignment horizontal="center" vertical="center"/>
      <protection hidden="1"/>
    </xf>
    <xf numFmtId="0" fontId="0" fillId="6" borderId="30" xfId="0" applyFont="1" applyFill="1" applyBorder="1" applyAlignment="1" applyProtection="1">
      <alignment horizontal="center" vertical="center"/>
      <protection hidden="1"/>
    </xf>
    <xf numFmtId="0" fontId="2" fillId="0" borderId="91" xfId="0" applyFont="1" applyFill="1" applyBorder="1" applyAlignment="1" applyProtection="1">
      <alignment horizontal="center" vertical="center"/>
      <protection hidden="1"/>
    </xf>
    <xf numFmtId="0" fontId="2" fillId="5" borderId="79" xfId="0" applyFont="1" applyFill="1" applyBorder="1" applyAlignment="1" applyProtection="1">
      <alignment horizontal="center" vertical="center" wrapText="1" shrinkToFit="1"/>
      <protection hidden="1"/>
    </xf>
    <xf numFmtId="0" fontId="14" fillId="3" borderId="79" xfId="0" applyFont="1" applyFill="1" applyBorder="1" applyAlignment="1" applyProtection="1">
      <alignment horizontal="center" vertical="center" wrapText="1" shrinkToFit="1"/>
      <protection hidden="1"/>
    </xf>
    <xf numFmtId="1" fontId="2" fillId="0" borderId="86" xfId="0" applyNumberFormat="1" applyFont="1" applyBorder="1" applyAlignment="1" applyProtection="1">
      <alignment horizontal="center"/>
      <protection hidden="1"/>
    </xf>
    <xf numFmtId="1" fontId="2" fillId="0" borderId="88" xfId="0" applyNumberFormat="1" applyFont="1" applyBorder="1" applyAlignment="1" applyProtection="1">
      <alignment horizontal="center"/>
      <protection hidden="1"/>
    </xf>
    <xf numFmtId="0" fontId="2" fillId="0" borderId="73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22" xfId="0" applyFont="1" applyFill="1" applyBorder="1" applyAlignment="1" applyProtection="1">
      <alignment horizontal="center" vertical="center" shrinkToFit="1"/>
      <protection hidden="1"/>
    </xf>
    <xf numFmtId="0" fontId="0" fillId="19" borderId="19" xfId="0" applyFont="1" applyFill="1" applyBorder="1" applyAlignment="1" applyProtection="1">
      <alignment horizontal="center"/>
      <protection hidden="1"/>
    </xf>
    <xf numFmtId="0" fontId="0" fillId="19" borderId="39" xfId="0" applyFont="1" applyFill="1" applyBorder="1" applyAlignment="1" applyProtection="1">
      <alignment horizontal="center"/>
      <protection hidden="1"/>
    </xf>
    <xf numFmtId="0" fontId="0" fillId="19" borderId="71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20" borderId="94" xfId="0" applyFont="1" applyFill="1" applyBorder="1" applyAlignment="1" applyProtection="1">
      <alignment horizontal="center"/>
      <protection hidden="1"/>
    </xf>
    <xf numFmtId="0" fontId="2" fillId="20" borderId="15" xfId="0" applyFont="1" applyFill="1" applyBorder="1" applyAlignment="1" applyProtection="1">
      <alignment horizontal="center"/>
      <protection hidden="1"/>
    </xf>
    <xf numFmtId="0" fontId="0" fillId="20" borderId="57" xfId="0" applyFont="1" applyFill="1" applyBorder="1" applyAlignment="1" applyProtection="1">
      <alignment horizontal="center"/>
      <protection hidden="1"/>
    </xf>
    <xf numFmtId="0" fontId="7" fillId="20" borderId="15" xfId="0" applyFont="1" applyFill="1" applyBorder="1" applyAlignment="1" applyProtection="1">
      <alignment horizontal="center"/>
      <protection hidden="1"/>
    </xf>
    <xf numFmtId="0" fontId="0" fillId="20" borderId="57" xfId="0" applyFont="1" applyFill="1" applyBorder="1" applyAlignment="1" applyProtection="1">
      <alignment horizontal="center"/>
      <protection hidden="1"/>
    </xf>
    <xf numFmtId="0" fontId="8" fillId="20" borderId="25" xfId="0" applyFont="1" applyFill="1" applyBorder="1" applyAlignment="1" applyProtection="1">
      <alignment horizontal="center"/>
      <protection hidden="1"/>
    </xf>
    <xf numFmtId="9" fontId="2" fillId="20" borderId="9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20" borderId="34" xfId="0" applyFont="1" applyFill="1" applyBorder="1" applyAlignment="1" applyProtection="1">
      <alignment horizontal="center"/>
      <protection hidden="1"/>
    </xf>
    <xf numFmtId="0" fontId="0" fillId="20" borderId="14" xfId="0" applyFont="1" applyFill="1" applyBorder="1" applyAlignment="1" applyProtection="1">
      <alignment horizontal="center"/>
      <protection hidden="1"/>
    </xf>
    <xf numFmtId="0" fontId="7" fillId="20" borderId="14" xfId="0" applyFont="1" applyFill="1" applyBorder="1" applyAlignment="1" applyProtection="1">
      <alignment horizontal="center"/>
      <protection hidden="1"/>
    </xf>
    <xf numFmtId="0" fontId="0" fillId="20" borderId="15" xfId="0" applyFont="1" applyFill="1" applyBorder="1" applyAlignment="1" applyProtection="1">
      <alignment horizontal="center"/>
      <protection hidden="1"/>
    </xf>
    <xf numFmtId="0" fontId="8" fillId="20" borderId="28" xfId="0" applyFont="1" applyFill="1" applyBorder="1" applyAlignment="1" applyProtection="1">
      <alignment horizontal="center"/>
      <protection hidden="1"/>
    </xf>
    <xf numFmtId="9" fontId="2" fillId="20" borderId="33" xfId="0" applyNumberFormat="1" applyFont="1" applyFill="1" applyBorder="1" applyAlignment="1" applyProtection="1">
      <alignment horizontal="center" vertical="center" shrinkToFit="1"/>
      <protection hidden="1"/>
    </xf>
    <xf numFmtId="9" fontId="2" fillId="20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1" xfId="0" applyFont="1" applyFill="1" applyBorder="1" applyAlignment="1" applyProtection="1">
      <alignment horizontal="center"/>
      <protection hidden="1"/>
    </xf>
    <xf numFmtId="0" fontId="2" fillId="0" borderId="58" xfId="0" applyFont="1" applyFill="1" applyBorder="1" applyAlignment="1" applyProtection="1">
      <alignment horizontal="center"/>
      <protection hidden="1"/>
    </xf>
    <xf numFmtId="0" fontId="2" fillId="5" borderId="96" xfId="0" applyFont="1" applyFill="1" applyBorder="1" applyAlignment="1" applyProtection="1">
      <alignment horizontal="center" vertical="center"/>
      <protection hidden="1"/>
    </xf>
    <xf numFmtId="0" fontId="2" fillId="0" borderId="97" xfId="0" applyFont="1" applyFill="1" applyBorder="1" applyAlignment="1" applyProtection="1">
      <alignment horizontal="center"/>
      <protection hidden="1"/>
    </xf>
    <xf numFmtId="9" fontId="0" fillId="0" borderId="14" xfId="0" applyNumberFormat="1" applyFont="1" applyFill="1" applyBorder="1" applyAlignment="1" applyProtection="1">
      <alignment horizontal="center" shrinkToFit="1"/>
      <protection hidden="1"/>
    </xf>
    <xf numFmtId="9" fontId="0" fillId="0" borderId="20" xfId="0" applyNumberFormat="1" applyFont="1" applyFill="1" applyBorder="1" applyAlignment="1" applyProtection="1">
      <alignment horizontal="center" shrinkToFit="1"/>
      <protection hidden="1"/>
    </xf>
    <xf numFmtId="9" fontId="0" fillId="0" borderId="72" xfId="0" applyNumberFormat="1" applyFont="1" applyFill="1" applyBorder="1" applyAlignment="1" applyProtection="1">
      <alignment horizontal="center" shrinkToFit="1"/>
      <protection hidden="1"/>
    </xf>
    <xf numFmtId="9" fontId="0" fillId="0" borderId="19" xfId="0" applyNumberFormat="1" applyFont="1" applyFill="1" applyBorder="1" applyAlignment="1" applyProtection="1">
      <alignment horizontal="center" shrinkToFit="1"/>
      <protection hidden="1"/>
    </xf>
    <xf numFmtId="9" fontId="0" fillId="0" borderId="21" xfId="0" applyNumberFormat="1" applyFont="1" applyFill="1" applyBorder="1" applyAlignment="1" applyProtection="1">
      <alignment horizontal="center" shrinkToFit="1"/>
      <protection hidden="1"/>
    </xf>
    <xf numFmtId="9" fontId="0" fillId="0" borderId="71" xfId="0" applyNumberFormat="1" applyFont="1" applyFill="1" applyBorder="1" applyAlignment="1" applyProtection="1">
      <alignment horizontal="center" shrinkToFit="1"/>
      <protection hidden="1"/>
    </xf>
    <xf numFmtId="9" fontId="0" fillId="0" borderId="39" xfId="0" applyNumberFormat="1" applyFont="1" applyFill="1" applyBorder="1" applyAlignment="1" applyProtection="1">
      <alignment horizontal="center" shrinkToFit="1"/>
      <protection hidden="1"/>
    </xf>
    <xf numFmtId="0" fontId="2" fillId="17" borderId="17" xfId="0" applyFont="1" applyFill="1" applyBorder="1" applyAlignment="1" applyProtection="1">
      <alignment horizontal="center"/>
      <protection hidden="1"/>
    </xf>
    <xf numFmtId="0" fontId="2" fillId="17" borderId="20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19" borderId="20" xfId="0" applyFont="1" applyFill="1" applyBorder="1" applyAlignment="1" applyProtection="1">
      <alignment horizontal="center"/>
      <protection hidden="1"/>
    </xf>
    <xf numFmtId="0" fontId="2" fillId="17" borderId="72" xfId="0" applyFont="1" applyFill="1" applyBorder="1" applyAlignment="1" applyProtection="1">
      <alignment horizontal="center"/>
      <protection hidden="1"/>
    </xf>
    <xf numFmtId="0" fontId="2" fillId="17" borderId="71" xfId="0" applyFont="1" applyFill="1" applyBorder="1" applyAlignment="1" applyProtection="1">
      <alignment horizontal="center"/>
      <protection hidden="1"/>
    </xf>
    <xf numFmtId="0" fontId="2" fillId="17" borderId="39" xfId="0" applyFont="1" applyFill="1" applyBorder="1" applyAlignment="1" applyProtection="1">
      <alignment horizontal="center"/>
      <protection hidden="1"/>
    </xf>
    <xf numFmtId="0" fontId="2" fillId="5" borderId="62" xfId="0" applyFont="1" applyFill="1" applyBorder="1" applyAlignment="1" applyProtection="1">
      <alignment vertical="center"/>
      <protection hidden="1"/>
    </xf>
    <xf numFmtId="0" fontId="2" fillId="5" borderId="23" xfId="0" applyFont="1" applyFill="1" applyBorder="1" applyAlignment="1" applyProtection="1">
      <alignment/>
      <protection hidden="1"/>
    </xf>
    <xf numFmtId="0" fontId="2" fillId="5" borderId="98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2" fillId="5" borderId="62" xfId="0" applyFont="1" applyFill="1" applyBorder="1" applyAlignment="1" applyProtection="1">
      <alignment horizontal="center" vertical="center" shrinkToFit="1"/>
      <protection locked="0"/>
    </xf>
    <xf numFmtId="0" fontId="2" fillId="5" borderId="83" xfId="0" applyFont="1" applyFill="1" applyBorder="1" applyAlignment="1" applyProtection="1">
      <alignment horizontal="center" vertical="center" shrinkToFit="1"/>
      <protection locked="0"/>
    </xf>
    <xf numFmtId="0" fontId="2" fillId="5" borderId="99" xfId="0" applyFont="1" applyFill="1" applyBorder="1" applyAlignment="1" applyProtection="1">
      <alignment horizontal="center" shrinkToFit="1"/>
      <protection locked="0"/>
    </xf>
    <xf numFmtId="0" fontId="2" fillId="5" borderId="100" xfId="0" applyFont="1" applyFill="1" applyBorder="1" applyAlignment="1" applyProtection="1">
      <alignment horizontal="center" shrinkToFit="1"/>
      <protection locked="0"/>
    </xf>
    <xf numFmtId="0" fontId="0" fillId="0" borderId="101" xfId="0" applyFont="1" applyBorder="1" applyAlignment="1" applyProtection="1">
      <alignment horizontal="center"/>
      <protection hidden="1"/>
    </xf>
    <xf numFmtId="0" fontId="0" fillId="0" borderId="82" xfId="0" applyFont="1" applyBorder="1" applyAlignment="1" applyProtection="1">
      <alignment horizontal="center"/>
      <protection hidden="1"/>
    </xf>
    <xf numFmtId="0" fontId="12" fillId="0" borderId="46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2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23" xfId="0" applyFont="1" applyFill="1" applyBorder="1" applyAlignment="1" applyProtection="1">
      <alignment horizontal="center" vertical="center" textRotation="90" wrapText="1"/>
      <protection hidden="1"/>
    </xf>
    <xf numFmtId="0" fontId="12" fillId="0" borderId="96" xfId="0" applyFont="1" applyFill="1" applyBorder="1" applyAlignment="1" applyProtection="1">
      <alignment horizontal="center" vertical="center" textRotation="90" wrapText="1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8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103" xfId="0" applyFont="1" applyFill="1" applyBorder="1" applyAlignment="1" applyProtection="1">
      <alignment horizontal="center"/>
      <protection hidden="1"/>
    </xf>
    <xf numFmtId="0" fontId="2" fillId="0" borderId="69" xfId="0" applyFont="1" applyFill="1" applyBorder="1" applyAlignment="1" applyProtection="1">
      <alignment horizontal="center"/>
      <protection hidden="1"/>
    </xf>
    <xf numFmtId="0" fontId="2" fillId="5" borderId="104" xfId="0" applyFont="1" applyFill="1" applyBorder="1" applyAlignment="1" applyProtection="1">
      <alignment horizontal="center" vertical="center"/>
      <protection hidden="1"/>
    </xf>
    <xf numFmtId="0" fontId="2" fillId="5" borderId="68" xfId="0" applyFont="1" applyFill="1" applyBorder="1" applyAlignment="1" applyProtection="1">
      <alignment horizontal="center" vertical="center"/>
      <protection hidden="1"/>
    </xf>
    <xf numFmtId="0" fontId="2" fillId="5" borderId="105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/>
      <protection hidden="1"/>
    </xf>
    <xf numFmtId="0" fontId="12" fillId="3" borderId="89" xfId="0" applyFont="1" applyFill="1" applyBorder="1" applyAlignment="1" applyProtection="1">
      <alignment horizontal="center" vertical="center"/>
      <protection hidden="1"/>
    </xf>
    <xf numFmtId="0" fontId="12" fillId="3" borderId="23" xfId="0" applyFont="1" applyFill="1" applyBorder="1" applyAlignment="1" applyProtection="1">
      <alignment horizontal="center" vertical="center"/>
      <protection hidden="1"/>
    </xf>
    <xf numFmtId="0" fontId="12" fillId="3" borderId="96" xfId="0" applyFont="1" applyFill="1" applyBorder="1" applyAlignment="1" applyProtection="1">
      <alignment horizontal="center" vertical="center"/>
      <protection hidden="1"/>
    </xf>
    <xf numFmtId="0" fontId="12" fillId="5" borderId="89" xfId="0" applyFont="1" applyFill="1" applyBorder="1" applyAlignment="1" applyProtection="1">
      <alignment horizontal="center" vertical="center"/>
      <protection hidden="1"/>
    </xf>
    <xf numFmtId="0" fontId="12" fillId="5" borderId="23" xfId="0" applyFont="1" applyFill="1" applyBorder="1" applyAlignment="1" applyProtection="1">
      <alignment horizontal="center" vertical="center"/>
      <protection hidden="1"/>
    </xf>
    <xf numFmtId="0" fontId="12" fillId="5" borderId="96" xfId="0" applyFont="1" applyFill="1" applyBorder="1" applyAlignment="1" applyProtection="1">
      <alignment horizontal="center" vertical="center"/>
      <protection hidden="1"/>
    </xf>
    <xf numFmtId="0" fontId="2" fillId="5" borderId="86" xfId="0" applyFont="1" applyFill="1" applyBorder="1" applyAlignment="1" applyProtection="1">
      <alignment horizontal="center" vertical="center" shrinkToFit="1"/>
      <protection hidden="1"/>
    </xf>
    <xf numFmtId="0" fontId="2" fillId="5" borderId="72" xfId="0" applyFont="1" applyFill="1" applyBorder="1" applyAlignment="1" applyProtection="1">
      <alignment horizontal="center" vertical="center" shrinkToFit="1"/>
      <protection hidden="1"/>
    </xf>
    <xf numFmtId="0" fontId="2" fillId="3" borderId="86" xfId="0" applyFont="1" applyFill="1" applyBorder="1" applyAlignment="1" applyProtection="1">
      <alignment horizontal="center" vertical="center" shrinkToFit="1"/>
      <protection hidden="1"/>
    </xf>
    <xf numFmtId="0" fontId="2" fillId="3" borderId="72" xfId="0" applyFont="1" applyFill="1" applyBorder="1" applyAlignment="1" applyProtection="1">
      <alignment horizontal="center" vertical="center" shrinkToFit="1"/>
      <protection hidden="1"/>
    </xf>
    <xf numFmtId="1" fontId="6" fillId="0" borderId="105" xfId="0" applyNumberFormat="1" applyFont="1" applyFill="1" applyBorder="1" applyAlignment="1" applyProtection="1">
      <alignment horizontal="center" vertical="center"/>
      <protection hidden="1"/>
    </xf>
    <xf numFmtId="1" fontId="2" fillId="0" borderId="96" xfId="0" applyNumberFormat="1" applyFont="1" applyFill="1" applyBorder="1" applyAlignment="1" applyProtection="1">
      <alignment horizontal="center" vertical="center"/>
      <protection hidden="1"/>
    </xf>
    <xf numFmtId="1" fontId="2" fillId="5" borderId="104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68" xfId="0" applyFill="1" applyBorder="1" applyAlignment="1" applyProtection="1">
      <alignment horizontal="center" vertical="center" wrapText="1"/>
      <protection hidden="1"/>
    </xf>
    <xf numFmtId="0" fontId="0" fillId="5" borderId="105" xfId="0" applyFill="1" applyBorder="1" applyAlignment="1" applyProtection="1">
      <alignment horizontal="center" vertical="center" wrapText="1"/>
      <protection hidden="1"/>
    </xf>
    <xf numFmtId="0" fontId="0" fillId="5" borderId="96" xfId="0" applyFill="1" applyBorder="1" applyAlignment="1" applyProtection="1">
      <alignment horizontal="center" vertical="center" wrapText="1"/>
      <protection hidden="1"/>
    </xf>
    <xf numFmtId="1" fontId="6" fillId="0" borderId="106" xfId="0" applyNumberFormat="1" applyFont="1" applyFill="1" applyBorder="1" applyAlignment="1" applyProtection="1">
      <alignment horizontal="center" vertical="center"/>
      <protection hidden="1"/>
    </xf>
    <xf numFmtId="1" fontId="2" fillId="0" borderId="42" xfId="0" applyNumberFormat="1" applyFont="1" applyFill="1" applyBorder="1" applyAlignment="1" applyProtection="1">
      <alignment horizontal="center" vertical="center"/>
      <protection hidden="1"/>
    </xf>
    <xf numFmtId="1" fontId="6" fillId="0" borderId="58" xfId="0" applyNumberFormat="1" applyFont="1" applyFill="1" applyBorder="1" applyAlignment="1" applyProtection="1">
      <alignment horizontal="center" vertical="center"/>
      <protection hidden="1"/>
    </xf>
    <xf numFmtId="1" fontId="6" fillId="0" borderId="60" xfId="0" applyNumberFormat="1" applyFont="1" applyFill="1" applyBorder="1" applyAlignment="1" applyProtection="1">
      <alignment horizontal="center" vertical="center"/>
      <protection hidden="1"/>
    </xf>
    <xf numFmtId="1" fontId="6" fillId="0" borderId="103" xfId="0" applyNumberFormat="1" applyFont="1" applyFill="1" applyBorder="1" applyAlignment="1" applyProtection="1">
      <alignment horizontal="center" vertical="center"/>
      <protection hidden="1"/>
    </xf>
    <xf numFmtId="1" fontId="6" fillId="0" borderId="69" xfId="0" applyNumberFormat="1" applyFont="1" applyFill="1" applyBorder="1" applyAlignment="1" applyProtection="1">
      <alignment horizontal="center" vertical="center"/>
      <protection hidden="1"/>
    </xf>
    <xf numFmtId="1" fontId="6" fillId="0" borderId="97" xfId="0" applyNumberFormat="1" applyFont="1" applyFill="1" applyBorder="1" applyAlignment="1" applyProtection="1">
      <alignment horizontal="center" vertical="center"/>
      <protection hidden="1"/>
    </xf>
    <xf numFmtId="1" fontId="6" fillId="0" borderId="61" xfId="0" applyNumberFormat="1" applyFont="1" applyFill="1" applyBorder="1" applyAlignment="1" applyProtection="1">
      <alignment horizontal="center" vertical="center"/>
      <protection hidden="1"/>
    </xf>
    <xf numFmtId="1" fontId="2" fillId="3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68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05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96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39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30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9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42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39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68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1" fontId="2" fillId="5" borderId="3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39" xfId="0" applyFont="1" applyFill="1" applyBorder="1" applyAlignment="1" applyProtection="1">
      <alignment horizontal="center" vertical="center" wrapText="1"/>
      <protection hidden="1"/>
    </xf>
    <xf numFmtId="0" fontId="14" fillId="5" borderId="30" xfId="0" applyFont="1" applyFill="1" applyBorder="1" applyAlignment="1" applyProtection="1">
      <alignment horizontal="center" vertical="center" wrapText="1"/>
      <protection hidden="1"/>
    </xf>
    <xf numFmtId="0" fontId="14" fillId="5" borderId="42" xfId="0" applyFont="1" applyFill="1" applyBorder="1" applyAlignment="1" applyProtection="1">
      <alignment horizontal="center" vertical="center" wrapText="1"/>
      <protection hidden="1"/>
    </xf>
    <xf numFmtId="1" fontId="14" fillId="5" borderId="39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3" xfId="0" applyNumberFormat="1" applyFont="1" applyFill="1" applyBorder="1" applyAlignment="1" applyProtection="1">
      <alignment horizontal="center"/>
      <protection hidden="1"/>
    </xf>
    <xf numFmtId="1" fontId="2" fillId="0" borderId="69" xfId="0" applyNumberFormat="1" applyFont="1" applyFill="1" applyBorder="1" applyAlignment="1" applyProtection="1">
      <alignment horizontal="center"/>
      <protection hidden="1"/>
    </xf>
    <xf numFmtId="1" fontId="2" fillId="0" borderId="59" xfId="0" applyNumberFormat="1" applyFont="1" applyFill="1" applyBorder="1" applyAlignment="1" applyProtection="1">
      <alignment horizontal="center"/>
      <protection hidden="1"/>
    </xf>
    <xf numFmtId="1" fontId="2" fillId="0" borderId="60" xfId="0" applyNumberFormat="1" applyFont="1" applyFill="1" applyBorder="1" applyAlignment="1" applyProtection="1">
      <alignment horizontal="center"/>
      <protection hidden="1"/>
    </xf>
    <xf numFmtId="0" fontId="2" fillId="5" borderId="48" xfId="0" applyFont="1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29" fillId="3" borderId="89" xfId="0" applyFont="1" applyFill="1" applyBorder="1" applyAlignment="1" applyProtection="1">
      <alignment horizontal="center" vertical="center"/>
      <protection hidden="1"/>
    </xf>
    <xf numFmtId="0" fontId="29" fillId="3" borderId="23" xfId="0" applyFont="1" applyFill="1" applyBorder="1" applyAlignment="1" applyProtection="1">
      <alignment horizontal="center" vertical="center"/>
      <protection hidden="1"/>
    </xf>
    <xf numFmtId="0" fontId="29" fillId="3" borderId="96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" fillId="5" borderId="62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 shrinkToFit="1"/>
      <protection hidden="1"/>
    </xf>
    <xf numFmtId="0" fontId="2" fillId="5" borderId="10" xfId="0" applyFont="1" applyFill="1" applyBorder="1" applyAlignment="1" applyProtection="1">
      <alignment horizontal="center" vertical="center" shrinkToFit="1"/>
      <protection hidden="1"/>
    </xf>
    <xf numFmtId="0" fontId="2" fillId="5" borderId="62" xfId="0" applyFont="1" applyFill="1" applyBorder="1" applyAlignment="1" applyProtection="1">
      <alignment horizontal="center" vertical="center" shrinkToFit="1"/>
      <protection hidden="1"/>
    </xf>
    <xf numFmtId="0" fontId="2" fillId="5" borderId="83" xfId="0" applyFont="1" applyFill="1" applyBorder="1" applyAlignment="1" applyProtection="1">
      <alignment horizontal="center" vertical="center" shrinkToFit="1"/>
      <protection hidden="1"/>
    </xf>
    <xf numFmtId="0" fontId="29" fillId="5" borderId="89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96" xfId="0" applyFont="1" applyFill="1" applyBorder="1" applyAlignment="1" applyProtection="1">
      <alignment horizontal="center" vertical="center"/>
      <protection hidden="1"/>
    </xf>
    <xf numFmtId="49" fontId="6" fillId="5" borderId="39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30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42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0" applyFont="1" applyFill="1" applyBorder="1" applyAlignment="1" applyProtection="1">
      <alignment horizontal="center"/>
      <protection hidden="1"/>
    </xf>
    <xf numFmtId="0" fontId="2" fillId="5" borderId="14" xfId="0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6">
    <dxf>
      <font>
        <b/>
        <i val="0"/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22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05"/>
          <c:w val="0.971"/>
          <c:h val="0.9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Compétences!$CW$2</c:f>
              <c:strCache>
                <c:ptCount val="1"/>
                <c:pt idx="0">
                  <c:v>Utiliser de manière appropriée :
les structures de phrases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Compétences!$CX$42:$CX$44</c:f>
              <c:numCache/>
            </c:numRef>
          </c:cat>
          <c:val>
            <c:numRef>
              <c:f>Compétences!$CY$42:$CY$44</c:f>
              <c:numCache/>
            </c:numRef>
          </c:val>
        </c:ser>
        <c:gapWidth val="30"/>
        <c:axId val="5220255"/>
        <c:axId val="45534296"/>
      </c:barChart>
      <c:catAx>
        <c:axId val="5220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4296"/>
        <c:crosses val="autoZero"/>
        <c:auto val="1"/>
        <c:lblOffset val="100"/>
        <c:tickLblSkip val="1"/>
        <c:noMultiLvlLbl val="0"/>
      </c:catAx>
      <c:valAx>
        <c:axId val="45534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2025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Compétences!$CH$2</c:f>
              <c:strCache>
                <c:ptCount val="1"/>
                <c:pt idx="0">
                  <c:v>Orienter son écrit en fonction de la situaution de communication :
en tenant compte de l'intention poursuivie (persuader)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Compétences!$CI$42:$CI$44</c:f>
              <c:numCache/>
            </c:numRef>
          </c:cat>
          <c:val>
            <c:numRef>
              <c:f>Compétences!$CJ$42:$CJ$44</c:f>
              <c:numCache/>
            </c:numRef>
          </c:val>
        </c:ser>
        <c:gapWidth val="30"/>
        <c:axId val="21727593"/>
        <c:axId val="42610418"/>
      </c:barChart>
      <c:catAx>
        <c:axId val="2172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0418"/>
        <c:crosses val="autoZero"/>
        <c:auto val="1"/>
        <c:lblOffset val="100"/>
        <c:tickLblSkip val="1"/>
        <c:noMultiLvlLbl val="0"/>
      </c:catAx>
      <c:valAx>
        <c:axId val="42610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72759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Compétences!$CD$2</c:f>
              <c:strCache>
                <c:ptCount val="1"/>
                <c:pt idx="0">
                  <c:v>Comprendre le sens d'un texte :
en s'appyant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Compétences!$CF$42:$CF$44</c:f>
              <c:numCache/>
            </c:numRef>
          </c:cat>
          <c:val>
            <c:numRef>
              <c:f>Compétences!$CG$42:$CG$44</c:f>
              <c:numCache/>
            </c:numRef>
          </c:val>
        </c:ser>
        <c:gapWidth val="30"/>
        <c:axId val="23552771"/>
        <c:axId val="41630684"/>
      </c:barChart>
      <c:catAx>
        <c:axId val="2355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0684"/>
        <c:crosses val="autoZero"/>
        <c:auto val="1"/>
        <c:lblOffset val="100"/>
        <c:tickLblSkip val="1"/>
        <c:noMultiLvlLbl val="0"/>
      </c:catAx>
      <c:valAx>
        <c:axId val="4163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55277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0775"/>
          <c:w val="0.96075"/>
          <c:h val="0.9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Compétences!$CA$2</c:f>
              <c:strCache>
                <c:ptCount val="1"/>
                <c:pt idx="0">
                  <c:v>Repérer les facteurs de cohérence 
reprise d'informations d'un phrase à l'autre (anaphores)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Compétences!$CB$42:$CB$43</c:f>
              <c:numCache/>
            </c:numRef>
          </c:cat>
          <c:val>
            <c:numRef>
              <c:f>Compétences!$CC$42:$CC$43</c:f>
              <c:numCache/>
            </c:numRef>
          </c:val>
        </c:ser>
        <c:gapWidth val="30"/>
        <c:axId val="19141053"/>
        <c:axId val="55119590"/>
      </c:barChart>
      <c:catAx>
        <c:axId val="1914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9590"/>
        <c:crosses val="autoZero"/>
        <c:auto val="1"/>
        <c:lblOffset val="100"/>
        <c:tickLblSkip val="1"/>
        <c:noMultiLvlLbl val="0"/>
      </c:catAx>
      <c:valAx>
        <c:axId val="55119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14105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Compétences!$BX$2</c:f>
              <c:strCache>
                <c:ptCount val="1"/>
                <c:pt idx="0">
                  <c:v>Reconnaitre un nombre diversifié de documents en identifiant la structure dominante :
structure dialoguée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Compétences!$BY$42:$BY$43</c:f>
              <c:numCache/>
            </c:numRef>
          </c:cat>
          <c:val>
            <c:numRef>
              <c:f>Compétences!$BZ$42:$BZ$43</c:f>
              <c:numCache/>
            </c:numRef>
          </c:val>
        </c:ser>
        <c:gapWidth val="30"/>
        <c:axId val="64307095"/>
        <c:axId val="63906320"/>
      </c:barChart>
      <c:catAx>
        <c:axId val="64307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6320"/>
        <c:crosses val="autoZero"/>
        <c:auto val="1"/>
        <c:lblOffset val="100"/>
        <c:tickLblSkip val="1"/>
        <c:noMultiLvlLbl val="0"/>
      </c:catAx>
      <c:valAx>
        <c:axId val="6390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0709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Compétences!$BI$2</c:f>
              <c:strCache>
                <c:ptCount val="1"/>
                <c:pt idx="0">
                  <c:v>Gérer la compréhension du document pour :
.  percevoir le sens global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Compétences!$BV$42:$BV$55</c:f>
              <c:numCache/>
            </c:numRef>
          </c:cat>
          <c:val>
            <c:numRef>
              <c:f>Compétences!$BW$42:$BW$55</c:f>
              <c:numCache/>
            </c:numRef>
          </c:val>
        </c:ser>
        <c:gapWidth val="30"/>
        <c:axId val="34649745"/>
        <c:axId val="46403418"/>
      </c:barChart>
      <c:catAx>
        <c:axId val="34649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03418"/>
        <c:crosses val="autoZero"/>
        <c:auto val="1"/>
        <c:lblOffset val="100"/>
        <c:tickLblSkip val="1"/>
        <c:noMultiLvlLbl val="0"/>
      </c:catAx>
      <c:valAx>
        <c:axId val="46403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4974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0425"/>
          <c:w val="0.969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Compétences!$AW$2</c:f>
              <c:strCache>
                <c:ptCount val="1"/>
                <c:pt idx="0">
                  <c:v>Gérer la compréhension du document pour :
.  découvrir les information implicites - inférer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Compétences!$BG$42:$BG$54</c:f>
              <c:numCache/>
            </c:numRef>
          </c:cat>
          <c:val>
            <c:numRef>
              <c:f>Compétences!$BH$42:$BH$54</c:f>
              <c:numCache/>
            </c:numRef>
          </c:val>
        </c:ser>
        <c:gapWidth val="30"/>
        <c:axId val="32006315"/>
        <c:axId val="54759620"/>
      </c:barChart>
      <c:catAx>
        <c:axId val="32006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9620"/>
        <c:crosses val="autoZero"/>
        <c:auto val="1"/>
        <c:lblOffset val="100"/>
        <c:tickLblSkip val="1"/>
        <c:noMultiLvlLbl val="0"/>
      </c:catAx>
      <c:valAx>
        <c:axId val="54759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00631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Compétences!$O$2</c:f>
              <c:strCache>
                <c:ptCount val="1"/>
                <c:pt idx="0">
                  <c:v>Saisir l'intention dominante de l'auteur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Compétences!$R$42:$R$45</c:f>
              <c:numCache/>
            </c:numRef>
          </c:cat>
          <c:val>
            <c:numRef>
              <c:f>Compétences!$S$42:$S$45</c:f>
              <c:numCache/>
            </c:numRef>
          </c:val>
        </c:ser>
        <c:gapWidth val="30"/>
        <c:axId val="38029285"/>
        <c:axId val="24674382"/>
      </c:barChart>
      <c:catAx>
        <c:axId val="38029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74382"/>
        <c:crosses val="autoZero"/>
        <c:auto val="1"/>
        <c:lblOffset val="100"/>
        <c:tickLblSkip val="1"/>
        <c:noMultiLvlLbl val="0"/>
      </c:catAx>
      <c:valAx>
        <c:axId val="24674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02928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56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Compétences!$T$2</c:f>
              <c:strCache>
                <c:ptCount val="1"/>
                <c:pt idx="0">
                  <c:v>Gérer la compréhension du document pour :
.  dégager les information explicites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Compétences!$AU$42:$AU$47</c:f>
              <c:strCache/>
            </c:strRef>
          </c:cat>
          <c:val>
            <c:numRef>
              <c:f>Compétences!$AV$42:$AV$47</c:f>
              <c:numCache/>
            </c:numRef>
          </c:val>
        </c:ser>
        <c:gapWidth val="30"/>
        <c:axId val="56399423"/>
        <c:axId val="23517176"/>
      </c:barChart>
      <c:catAx>
        <c:axId val="56399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17176"/>
        <c:crosses val="autoZero"/>
        <c:auto val="1"/>
        <c:lblOffset val="100"/>
        <c:tickLblSkip val="1"/>
        <c:noMultiLvlLbl val="0"/>
      </c:catAx>
      <c:valAx>
        <c:axId val="23517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39942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09"/>
          <c:h val="0.9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Compétences!$F$45:$F$54</c:f>
              <c:strCache/>
            </c:strRef>
          </c:cat>
          <c:val>
            <c:numRef>
              <c:f>Compétences!$G$45:$G$54</c:f>
              <c:numCache/>
            </c:numRef>
          </c:val>
        </c:ser>
        <c:gapWidth val="20"/>
        <c:axId val="39032249"/>
        <c:axId val="30781890"/>
      </c:barChart>
      <c:catAx>
        <c:axId val="39032249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1890"/>
        <c:crosses val="autoZero"/>
        <c:auto val="1"/>
        <c:lblOffset val="100"/>
        <c:tickLblSkip val="1"/>
        <c:noMultiLvlLbl val="0"/>
      </c:catAx>
      <c:valAx>
        <c:axId val="30781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903224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9045"/>
          <c:h val="0.9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Compétences!$J$45:$J$54</c:f>
              <c:strCache/>
            </c:strRef>
          </c:cat>
          <c:val>
            <c:numRef>
              <c:f>Compétences!$K$45:$K$54</c:f>
              <c:numCache/>
            </c:numRef>
          </c:val>
        </c:ser>
        <c:gapWidth val="20"/>
        <c:axId val="32485459"/>
        <c:axId val="22628268"/>
      </c:barChart>
      <c:catAx>
        <c:axId val="32485459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28268"/>
        <c:crosses val="autoZero"/>
        <c:auto val="1"/>
        <c:lblOffset val="100"/>
        <c:tickLblSkip val="1"/>
        <c:noMultiLvlLbl val="0"/>
      </c:catAx>
      <c:valAx>
        <c:axId val="22628268"/>
        <c:scaling>
          <c:orientation val="minMax"/>
        </c:scaling>
        <c:axPos val="b"/>
        <c:delete val="1"/>
        <c:majorTickMark val="out"/>
        <c:minorTickMark val="none"/>
        <c:tickLblPos val="nextTo"/>
        <c:crossAx val="3248545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68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Compétences!$CZ$2</c:f>
              <c:strCache>
                <c:ptCount val="1"/>
                <c:pt idx="0">
                  <c:v>Utiliser de manière appropriée :
les signes de ponctuation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Compétences!$DA$42:$DA$44</c:f>
              <c:numCache/>
            </c:numRef>
          </c:cat>
          <c:val>
            <c:numRef>
              <c:f>Compétences!$DB$42:$DB$44</c:f>
              <c:numCache/>
            </c:numRef>
          </c:val>
        </c:ser>
        <c:gapWidth val="30"/>
        <c:axId val="35669273"/>
        <c:axId val="53720098"/>
      </c:barChart>
      <c:catAx>
        <c:axId val="3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0098"/>
        <c:crosses val="autoZero"/>
        <c:auto val="1"/>
        <c:lblOffset val="100"/>
        <c:tickLblSkip val="1"/>
        <c:noMultiLvlLbl val="0"/>
      </c:catAx>
      <c:valAx>
        <c:axId val="53720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6927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6825"/>
          <c:h val="0.9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Compétences!$DC$2</c:f>
              <c:strCache>
                <c:ptCount val="1"/>
                <c:pt idx="0">
                  <c:v>Orthographier les productions personnelles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Compétences!$DD$42:$DD$44</c:f>
              <c:numCache/>
            </c:numRef>
          </c:cat>
          <c:val>
            <c:numRef>
              <c:f>Compétences!$DE$42:$DE$44</c:f>
              <c:numCache/>
            </c:numRef>
          </c:val>
        </c:ser>
        <c:gapWidth val="30"/>
        <c:axId val="29253043"/>
        <c:axId val="55097356"/>
      </c:barChart>
      <c:catAx>
        <c:axId val="29253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7356"/>
        <c:crosses val="autoZero"/>
        <c:auto val="1"/>
        <c:lblOffset val="100"/>
        <c:tickLblSkip val="1"/>
        <c:noMultiLvlLbl val="0"/>
      </c:catAx>
      <c:valAx>
        <c:axId val="55097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5304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Compétences!$DF$2</c:f>
              <c:strCache>
                <c:ptCount val="1"/>
                <c:pt idx="0">
                  <c:v>Au niveau graphique :
mise en page selon le genre
écriture soignée et lisible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Compétences!$DG$42:$DG$44</c:f>
              <c:numCache/>
            </c:numRef>
          </c:cat>
          <c:val>
            <c:numRef>
              <c:f>Compétences!$DH$42:$DH$44</c:f>
              <c:numCache/>
            </c:numRef>
          </c:val>
        </c:ser>
        <c:gapWidth val="30"/>
        <c:axId val="62684013"/>
        <c:axId val="12530198"/>
      </c:barChart>
      <c:catAx>
        <c:axId val="62684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198"/>
        <c:crosses val="autoZero"/>
        <c:auto val="1"/>
        <c:lblOffset val="100"/>
        <c:tickLblSkip val="1"/>
        <c:noMultiLvlLbl val="0"/>
      </c:catAx>
      <c:valAx>
        <c:axId val="12530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6840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Compétences!$DJ$2</c:f>
              <c:strCache>
                <c:ptCount val="1"/>
                <c:pt idx="0">
                  <c:v>Respect de la consigne "longueur du texte"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Compétences!$DK$42:$DK$43</c:f>
              <c:numCache/>
            </c:numRef>
          </c:cat>
          <c:val>
            <c:numRef>
              <c:f>Compétences!$DL$42:$DL$43</c:f>
              <c:numCache/>
            </c:numRef>
          </c:val>
        </c:ser>
        <c:gapWidth val="30"/>
        <c:axId val="42289223"/>
        <c:axId val="105536"/>
      </c:barChart>
      <c:catAx>
        <c:axId val="4228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36"/>
        <c:crosses val="autoZero"/>
        <c:auto val="1"/>
        <c:lblOffset val="100"/>
        <c:tickLblSkip val="1"/>
        <c:noMultiLvlLbl val="0"/>
      </c:catAx>
      <c:valAx>
        <c:axId val="105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8922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9475"/>
          <c:h val="0.9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Compétences!$CT$2</c:f>
              <c:strCache>
                <c:ptCount val="1"/>
                <c:pt idx="0">
                  <c:v>Employer les facteurs de cohérence
. Reprise d'informations d'une phrase à l'autre (anaphores)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Compétences!$CU$42:$CU$44</c:f>
              <c:numCache/>
            </c:numRef>
          </c:cat>
          <c:val>
            <c:numRef>
              <c:f>Compétences!$CV$42:$CV$44</c:f>
              <c:numCache/>
            </c:numRef>
          </c:val>
        </c:ser>
        <c:gapWidth val="30"/>
        <c:axId val="7704129"/>
        <c:axId val="25530506"/>
      </c:barChart>
      <c:catAx>
        <c:axId val="7704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30506"/>
        <c:crosses val="autoZero"/>
        <c:auto val="1"/>
        <c:lblOffset val="100"/>
        <c:tickLblSkip val="1"/>
        <c:noMultiLvlLbl val="0"/>
      </c:catAx>
      <c:valAx>
        <c:axId val="25530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70412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Compétences!$CQ$2</c:f>
              <c:strCache>
                <c:ptCount val="1"/>
                <c:pt idx="0">
                  <c:v>Contribuer à la cohérence du texte en :
créant judicieusement des paragraphes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Compétences!$CR$42:$CR$44</c:f>
              <c:numCache/>
            </c:numRef>
          </c:cat>
          <c:val>
            <c:numRef>
              <c:f>Compétences!$CS$42:$CS$44</c:f>
              <c:numCache/>
            </c:numRef>
          </c:val>
        </c:ser>
        <c:gapWidth val="30"/>
        <c:axId val="51787611"/>
        <c:axId val="22399220"/>
      </c:barChart>
      <c:catAx>
        <c:axId val="51787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9220"/>
        <c:crosses val="autoZero"/>
        <c:auto val="1"/>
        <c:lblOffset val="100"/>
        <c:tickLblSkip val="1"/>
        <c:noMultiLvlLbl val="0"/>
      </c:catAx>
      <c:valAx>
        <c:axId val="22399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78761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Compétences!$CN$2</c:f>
              <c:strCache>
                <c:ptCount val="1"/>
                <c:pt idx="0">
                  <c:v>Rechercher et inventer des idées, des mots, ... (arguments)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Compétences!$CO$42:$CO$44</c:f>
              <c:numCache/>
            </c:numRef>
          </c:cat>
          <c:val>
            <c:numRef>
              <c:f>Compétences!$CP$42:$CP$44</c:f>
              <c:numCache/>
            </c:numRef>
          </c:val>
        </c:ser>
        <c:gapWidth val="30"/>
        <c:axId val="24530325"/>
        <c:axId val="45883262"/>
      </c:barChart>
      <c:catAx>
        <c:axId val="24530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3262"/>
        <c:crosses val="autoZero"/>
        <c:auto val="1"/>
        <c:lblOffset val="100"/>
        <c:tickLblSkip val="1"/>
        <c:noMultiLvlLbl val="0"/>
      </c:catAx>
      <c:valAx>
        <c:axId val="45883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303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Compétences!$CK$2</c:f>
              <c:strCache>
                <c:ptCount val="1"/>
                <c:pt idx="0">
                  <c:v>Orienter son écrit en fonction de la situaution de communication :
en tenant compte du scripteur, du destinataire, du projet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Compétences!$CL$42:$CL$44</c:f>
              <c:numCache/>
            </c:numRef>
          </c:cat>
          <c:val>
            <c:numRef>
              <c:f>Compétences!$CM$42:$CM$44</c:f>
              <c:numCache/>
            </c:numRef>
          </c:val>
        </c:ser>
        <c:gapWidth val="30"/>
        <c:axId val="61143791"/>
        <c:axId val="34311720"/>
      </c:barChart>
      <c:catAx>
        <c:axId val="6114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1720"/>
        <c:crosses val="autoZero"/>
        <c:auto val="1"/>
        <c:lblOffset val="100"/>
        <c:tickLblSkip val="1"/>
        <c:noMultiLvlLbl val="0"/>
      </c:catAx>
      <c:valAx>
        <c:axId val="34311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14379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0</xdr:colOff>
      <xdr:row>41</xdr:row>
      <xdr:rowOff>9525</xdr:rowOff>
    </xdr:from>
    <xdr:to>
      <xdr:col>103</xdr:col>
      <xdr:colOff>0</xdr:colOff>
      <xdr:row>57</xdr:row>
      <xdr:rowOff>0</xdr:rowOff>
    </xdr:to>
    <xdr:graphicFrame>
      <xdr:nvGraphicFramePr>
        <xdr:cNvPr id="1" name="Chart 2143"/>
        <xdr:cNvGraphicFramePr/>
      </xdr:nvGraphicFramePr>
      <xdr:xfrm>
        <a:off x="53301900" y="6562725"/>
        <a:ext cx="1628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104</xdr:col>
      <xdr:colOff>0</xdr:colOff>
      <xdr:row>41</xdr:row>
      <xdr:rowOff>9525</xdr:rowOff>
    </xdr:from>
    <xdr:to>
      <xdr:col>105</xdr:col>
      <xdr:colOff>742950</xdr:colOff>
      <xdr:row>56</xdr:row>
      <xdr:rowOff>152400</xdr:rowOff>
    </xdr:to>
    <xdr:graphicFrame>
      <xdr:nvGraphicFramePr>
        <xdr:cNvPr id="2" name="Chart 2147"/>
        <xdr:cNvGraphicFramePr/>
      </xdr:nvGraphicFramePr>
      <xdr:xfrm>
        <a:off x="55311675" y="6562725"/>
        <a:ext cx="15906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107</xdr:col>
      <xdr:colOff>0</xdr:colOff>
      <xdr:row>41</xdr:row>
      <xdr:rowOff>0</xdr:rowOff>
    </xdr:from>
    <xdr:to>
      <xdr:col>108</xdr:col>
      <xdr:colOff>752475</xdr:colOff>
      <xdr:row>56</xdr:row>
      <xdr:rowOff>152400</xdr:rowOff>
    </xdr:to>
    <xdr:graphicFrame>
      <xdr:nvGraphicFramePr>
        <xdr:cNvPr id="3" name="Chart 2148"/>
        <xdr:cNvGraphicFramePr/>
      </xdr:nvGraphicFramePr>
      <xdr:xfrm>
        <a:off x="57283350" y="6553200"/>
        <a:ext cx="15525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110</xdr:col>
      <xdr:colOff>9525</xdr:colOff>
      <xdr:row>41</xdr:row>
      <xdr:rowOff>0</xdr:rowOff>
    </xdr:from>
    <xdr:to>
      <xdr:col>112</xdr:col>
      <xdr:colOff>0</xdr:colOff>
      <xdr:row>56</xdr:row>
      <xdr:rowOff>152400</xdr:rowOff>
    </xdr:to>
    <xdr:graphicFrame>
      <xdr:nvGraphicFramePr>
        <xdr:cNvPr id="4" name="Chart 2149"/>
        <xdr:cNvGraphicFramePr/>
      </xdr:nvGraphicFramePr>
      <xdr:xfrm>
        <a:off x="59235975" y="6553200"/>
        <a:ext cx="15525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114</xdr:col>
      <xdr:colOff>0</xdr:colOff>
      <xdr:row>41</xdr:row>
      <xdr:rowOff>9525</xdr:rowOff>
    </xdr:from>
    <xdr:to>
      <xdr:col>116</xdr:col>
      <xdr:colOff>0</xdr:colOff>
      <xdr:row>57</xdr:row>
      <xdr:rowOff>0</xdr:rowOff>
    </xdr:to>
    <xdr:graphicFrame>
      <xdr:nvGraphicFramePr>
        <xdr:cNvPr id="5" name="Chart 2150"/>
        <xdr:cNvGraphicFramePr/>
      </xdr:nvGraphicFramePr>
      <xdr:xfrm>
        <a:off x="61912500" y="6562725"/>
        <a:ext cx="15621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98</xdr:col>
      <xdr:colOff>9525</xdr:colOff>
      <xdr:row>41</xdr:row>
      <xdr:rowOff>9525</xdr:rowOff>
    </xdr:from>
    <xdr:to>
      <xdr:col>99</xdr:col>
      <xdr:colOff>752475</xdr:colOff>
      <xdr:row>57</xdr:row>
      <xdr:rowOff>0</xdr:rowOff>
    </xdr:to>
    <xdr:graphicFrame>
      <xdr:nvGraphicFramePr>
        <xdr:cNvPr id="6" name="Chart 2152"/>
        <xdr:cNvGraphicFramePr/>
      </xdr:nvGraphicFramePr>
      <xdr:xfrm>
        <a:off x="51387375" y="6562725"/>
        <a:ext cx="15430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95</xdr:col>
      <xdr:colOff>9525</xdr:colOff>
      <xdr:row>41</xdr:row>
      <xdr:rowOff>9525</xdr:rowOff>
    </xdr:from>
    <xdr:to>
      <xdr:col>97</xdr:col>
      <xdr:colOff>0</xdr:colOff>
      <xdr:row>56</xdr:row>
      <xdr:rowOff>152400</xdr:rowOff>
    </xdr:to>
    <xdr:graphicFrame>
      <xdr:nvGraphicFramePr>
        <xdr:cNvPr id="7" name="Chart 2153"/>
        <xdr:cNvGraphicFramePr/>
      </xdr:nvGraphicFramePr>
      <xdr:xfrm>
        <a:off x="49444275" y="6562725"/>
        <a:ext cx="15525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92</xdr:col>
      <xdr:colOff>0</xdr:colOff>
      <xdr:row>41</xdr:row>
      <xdr:rowOff>9525</xdr:rowOff>
    </xdr:from>
    <xdr:to>
      <xdr:col>93</xdr:col>
      <xdr:colOff>685800</xdr:colOff>
      <xdr:row>56</xdr:row>
      <xdr:rowOff>152400</xdr:rowOff>
    </xdr:to>
    <xdr:graphicFrame>
      <xdr:nvGraphicFramePr>
        <xdr:cNvPr id="8" name="Chart 2154"/>
        <xdr:cNvGraphicFramePr/>
      </xdr:nvGraphicFramePr>
      <xdr:xfrm>
        <a:off x="47491650" y="6562725"/>
        <a:ext cx="155257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41</xdr:row>
      <xdr:rowOff>9525</xdr:rowOff>
    </xdr:from>
    <xdr:to>
      <xdr:col>90</xdr:col>
      <xdr:colOff>676275</xdr:colOff>
      <xdr:row>57</xdr:row>
      <xdr:rowOff>0</xdr:rowOff>
    </xdr:to>
    <xdr:graphicFrame>
      <xdr:nvGraphicFramePr>
        <xdr:cNvPr id="9" name="Chart 2155"/>
        <xdr:cNvGraphicFramePr/>
      </xdr:nvGraphicFramePr>
      <xdr:xfrm>
        <a:off x="45548550" y="6562725"/>
        <a:ext cx="1543050" cy="2590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86</xdr:col>
      <xdr:colOff>9525</xdr:colOff>
      <xdr:row>41</xdr:row>
      <xdr:rowOff>0</xdr:rowOff>
    </xdr:from>
    <xdr:to>
      <xdr:col>88</xdr:col>
      <xdr:colOff>0</xdr:colOff>
      <xdr:row>57</xdr:row>
      <xdr:rowOff>0</xdr:rowOff>
    </xdr:to>
    <xdr:graphicFrame>
      <xdr:nvGraphicFramePr>
        <xdr:cNvPr id="10" name="Chart 2156"/>
        <xdr:cNvGraphicFramePr/>
      </xdr:nvGraphicFramePr>
      <xdr:xfrm>
        <a:off x="43634025" y="6553200"/>
        <a:ext cx="155257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83</xdr:col>
      <xdr:colOff>0</xdr:colOff>
      <xdr:row>41</xdr:row>
      <xdr:rowOff>0</xdr:rowOff>
    </xdr:from>
    <xdr:to>
      <xdr:col>84</xdr:col>
      <xdr:colOff>685800</xdr:colOff>
      <xdr:row>56</xdr:row>
      <xdr:rowOff>152400</xdr:rowOff>
    </xdr:to>
    <xdr:graphicFrame>
      <xdr:nvGraphicFramePr>
        <xdr:cNvPr id="11" name="Chart 2157"/>
        <xdr:cNvGraphicFramePr/>
      </xdr:nvGraphicFramePr>
      <xdr:xfrm>
        <a:off x="41700450" y="6553200"/>
        <a:ext cx="1552575" cy="2590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79</xdr:col>
      <xdr:colOff>19050</xdr:colOff>
      <xdr:row>41</xdr:row>
      <xdr:rowOff>9525</xdr:rowOff>
    </xdr:from>
    <xdr:to>
      <xdr:col>80</xdr:col>
      <xdr:colOff>657225</xdr:colOff>
      <xdr:row>56</xdr:row>
      <xdr:rowOff>152400</xdr:rowOff>
    </xdr:to>
    <xdr:graphicFrame>
      <xdr:nvGraphicFramePr>
        <xdr:cNvPr id="12" name="Chart 2158"/>
        <xdr:cNvGraphicFramePr/>
      </xdr:nvGraphicFramePr>
      <xdr:xfrm>
        <a:off x="39462075" y="6562725"/>
        <a:ext cx="1504950" cy="2581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76</xdr:col>
      <xdr:colOff>0</xdr:colOff>
      <xdr:row>41</xdr:row>
      <xdr:rowOff>9525</xdr:rowOff>
    </xdr:from>
    <xdr:to>
      <xdr:col>77</xdr:col>
      <xdr:colOff>647700</xdr:colOff>
      <xdr:row>57</xdr:row>
      <xdr:rowOff>0</xdr:rowOff>
    </xdr:to>
    <xdr:graphicFrame>
      <xdr:nvGraphicFramePr>
        <xdr:cNvPr id="13" name="Chart 2159"/>
        <xdr:cNvGraphicFramePr/>
      </xdr:nvGraphicFramePr>
      <xdr:xfrm>
        <a:off x="37623750" y="6562725"/>
        <a:ext cx="144780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73</xdr:col>
      <xdr:colOff>0</xdr:colOff>
      <xdr:row>41</xdr:row>
      <xdr:rowOff>9525</xdr:rowOff>
    </xdr:from>
    <xdr:to>
      <xdr:col>74</xdr:col>
      <xdr:colOff>742950</xdr:colOff>
      <xdr:row>57</xdr:row>
      <xdr:rowOff>9525</xdr:rowOff>
    </xdr:to>
    <xdr:graphicFrame>
      <xdr:nvGraphicFramePr>
        <xdr:cNvPr id="14" name="Chart 2161"/>
        <xdr:cNvGraphicFramePr/>
      </xdr:nvGraphicFramePr>
      <xdr:xfrm>
        <a:off x="35566350" y="6562725"/>
        <a:ext cx="1609725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58</xdr:col>
      <xdr:colOff>9525</xdr:colOff>
      <xdr:row>41</xdr:row>
      <xdr:rowOff>0</xdr:rowOff>
    </xdr:from>
    <xdr:to>
      <xdr:col>59</xdr:col>
      <xdr:colOff>752475</xdr:colOff>
      <xdr:row>56</xdr:row>
      <xdr:rowOff>152400</xdr:rowOff>
    </xdr:to>
    <xdr:graphicFrame>
      <xdr:nvGraphicFramePr>
        <xdr:cNvPr id="15" name="Chart 2162"/>
        <xdr:cNvGraphicFramePr/>
      </xdr:nvGraphicFramePr>
      <xdr:xfrm>
        <a:off x="28994100" y="6553200"/>
        <a:ext cx="1609725" cy="2590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41</xdr:row>
      <xdr:rowOff>9525</xdr:rowOff>
    </xdr:from>
    <xdr:to>
      <xdr:col>19</xdr:col>
      <xdr:colOff>0</xdr:colOff>
      <xdr:row>56</xdr:row>
      <xdr:rowOff>152400</xdr:rowOff>
    </xdr:to>
    <xdr:graphicFrame>
      <xdr:nvGraphicFramePr>
        <xdr:cNvPr id="16" name="Chart 2166"/>
        <xdr:cNvGraphicFramePr/>
      </xdr:nvGraphicFramePr>
      <xdr:xfrm>
        <a:off x="11620500" y="6562725"/>
        <a:ext cx="1609725" cy="2581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46</xdr:col>
      <xdr:colOff>0</xdr:colOff>
      <xdr:row>41</xdr:row>
      <xdr:rowOff>0</xdr:rowOff>
    </xdr:from>
    <xdr:to>
      <xdr:col>48</xdr:col>
      <xdr:colOff>9525</xdr:colOff>
      <xdr:row>56</xdr:row>
      <xdr:rowOff>152400</xdr:rowOff>
    </xdr:to>
    <xdr:graphicFrame>
      <xdr:nvGraphicFramePr>
        <xdr:cNvPr id="17" name="Chart 2167"/>
        <xdr:cNvGraphicFramePr/>
      </xdr:nvGraphicFramePr>
      <xdr:xfrm>
        <a:off x="23517225" y="6553200"/>
        <a:ext cx="1619250" cy="2590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238125</xdr:colOff>
      <xdr:row>43</xdr:row>
      <xdr:rowOff>0</xdr:rowOff>
    </xdr:from>
    <xdr:to>
      <xdr:col>6</xdr:col>
      <xdr:colOff>714375</xdr:colOff>
      <xdr:row>56</xdr:row>
      <xdr:rowOff>152400</xdr:rowOff>
    </xdr:to>
    <xdr:graphicFrame>
      <xdr:nvGraphicFramePr>
        <xdr:cNvPr id="18" name="Chart 58"/>
        <xdr:cNvGraphicFramePr/>
      </xdr:nvGraphicFramePr>
      <xdr:xfrm>
        <a:off x="3352800" y="6886575"/>
        <a:ext cx="1447800" cy="2257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238125</xdr:colOff>
      <xdr:row>43</xdr:row>
      <xdr:rowOff>0</xdr:rowOff>
    </xdr:from>
    <xdr:to>
      <xdr:col>10</xdr:col>
      <xdr:colOff>714375</xdr:colOff>
      <xdr:row>56</xdr:row>
      <xdr:rowOff>152400</xdr:rowOff>
    </xdr:to>
    <xdr:graphicFrame>
      <xdr:nvGraphicFramePr>
        <xdr:cNvPr id="19" name="Chart 58"/>
        <xdr:cNvGraphicFramePr/>
      </xdr:nvGraphicFramePr>
      <xdr:xfrm>
        <a:off x="5772150" y="6886575"/>
        <a:ext cx="144780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</cols>
  <sheetData>
    <row r="1" spans="1:14" s="333" customFormat="1" ht="18.75">
      <c r="A1" s="331" t="s">
        <v>98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ht="15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15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4" ht="15.75">
      <c r="A4" s="334" t="s">
        <v>20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5.75">
      <c r="A5" s="336" t="s">
        <v>21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5"/>
      <c r="N5" s="335"/>
    </row>
    <row r="6" spans="1:14" ht="12.75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</row>
    <row r="7" spans="1:14" ht="15.75">
      <c r="A7" s="338" t="s">
        <v>22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ht="15.75">
      <c r="A8" s="338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</row>
    <row r="9" spans="1:14" s="340" customFormat="1" ht="15">
      <c r="A9" s="334" t="s">
        <v>23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</row>
    <row r="10" spans="1:14" ht="15">
      <c r="A10" s="334" t="s">
        <v>24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</row>
    <row r="11" spans="1:14" ht="15">
      <c r="A11" s="334" t="s">
        <v>25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</row>
    <row r="12" spans="1:14" ht="15">
      <c r="A12" s="334" t="s">
        <v>26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</row>
    <row r="13" spans="1:14" ht="15.75">
      <c r="A13" s="334" t="s">
        <v>27</v>
      </c>
      <c r="B13" s="335"/>
      <c r="C13" s="335"/>
      <c r="D13" s="335"/>
      <c r="E13" s="335"/>
      <c r="F13" s="331" t="s">
        <v>28</v>
      </c>
      <c r="G13" s="335"/>
      <c r="H13" s="335"/>
      <c r="I13" s="335"/>
      <c r="J13" s="335"/>
      <c r="K13" s="335"/>
      <c r="L13" s="335"/>
      <c r="M13" s="335"/>
      <c r="N13" s="335"/>
    </row>
    <row r="14" spans="1:14" ht="15">
      <c r="A14" s="334" t="s">
        <v>29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</row>
    <row r="15" spans="1:14" ht="15">
      <c r="A15" s="334" t="s">
        <v>30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</row>
    <row r="16" spans="1:14" ht="15">
      <c r="A16" s="334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</row>
    <row r="17" spans="1:14" ht="15">
      <c r="A17" s="334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</row>
    <row r="18" spans="1:14" ht="15.75">
      <c r="A18" s="338" t="s">
        <v>31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</row>
    <row r="19" spans="1:14" ht="12.75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</row>
    <row r="20" spans="1:14" ht="15">
      <c r="A20" s="341" t="s">
        <v>32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</row>
    <row r="21" spans="1:14" ht="12.75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</row>
    <row r="22" spans="1:14" ht="15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X48"/>
  <sheetViews>
    <sheetView zoomScaleSheetLayoutView="125" zoomScalePageLayoutView="0" workbookViewId="0" topLeftCell="A1">
      <pane xSplit="4" ySplit="2" topLeftCell="AQ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C1"/>
    </sheetView>
  </sheetViews>
  <sheetFormatPr defaultColWidth="11.421875" defaultRowHeight="12.75"/>
  <cols>
    <col min="1" max="1" width="7.7109375" style="10" customWidth="1"/>
    <col min="2" max="3" width="11.00390625" style="10" customWidth="1"/>
    <col min="4" max="4" width="18.00390625" style="10" customWidth="1"/>
    <col min="5" max="40" width="4.421875" style="10" bestFit="1" customWidth="1"/>
    <col min="41" max="41" width="6.140625" style="10" bestFit="1" customWidth="1"/>
    <col min="42" max="43" width="4.421875" style="10" bestFit="1" customWidth="1"/>
    <col min="44" max="45" width="6.140625" style="10" bestFit="1" customWidth="1"/>
    <col min="46" max="52" width="4.421875" style="10" bestFit="1" customWidth="1"/>
    <col min="53" max="53" width="5.28125" style="10" customWidth="1"/>
    <col min="54" max="60" width="4.421875" style="10" bestFit="1" customWidth="1"/>
    <col min="61" max="61" width="4.421875" style="10" customWidth="1"/>
    <col min="62" max="62" width="4.421875" style="10" bestFit="1" customWidth="1"/>
    <col min="63" max="63" width="7.00390625" style="10" bestFit="1" customWidth="1"/>
    <col min="64" max="64" width="6.140625" style="10" bestFit="1" customWidth="1"/>
    <col min="65" max="73" width="6.140625" style="10" customWidth="1"/>
    <col min="74" max="74" width="4.28125" style="10" customWidth="1"/>
    <col min="75" max="75" width="1.421875" style="10" customWidth="1"/>
    <col min="76" max="16384" width="11.421875" style="10" customWidth="1"/>
  </cols>
  <sheetData>
    <row r="1" spans="1:75" s="126" customFormat="1" ht="26.25" customHeight="1">
      <c r="A1" s="376" t="s">
        <v>16</v>
      </c>
      <c r="B1" s="384"/>
      <c r="C1" s="385"/>
      <c r="D1" s="78" t="s">
        <v>4</v>
      </c>
      <c r="E1" s="123">
        <v>1</v>
      </c>
      <c r="F1" s="124">
        <v>2</v>
      </c>
      <c r="G1" s="124">
        <v>3</v>
      </c>
      <c r="H1" s="124">
        <v>4</v>
      </c>
      <c r="I1" s="124">
        <v>5</v>
      </c>
      <c r="J1" s="124">
        <v>6</v>
      </c>
      <c r="K1" s="124">
        <v>7</v>
      </c>
      <c r="L1" s="124">
        <v>8</v>
      </c>
      <c r="M1" s="124">
        <v>9</v>
      </c>
      <c r="N1" s="124">
        <v>10</v>
      </c>
      <c r="O1" s="124">
        <v>11</v>
      </c>
      <c r="P1" s="124">
        <v>12</v>
      </c>
      <c r="Q1" s="124">
        <v>13</v>
      </c>
      <c r="R1" s="124">
        <v>14</v>
      </c>
      <c r="S1" s="124">
        <v>15</v>
      </c>
      <c r="T1" s="124">
        <v>16</v>
      </c>
      <c r="U1" s="124">
        <v>17</v>
      </c>
      <c r="V1" s="124">
        <v>18</v>
      </c>
      <c r="W1" s="124">
        <v>19</v>
      </c>
      <c r="X1" s="124">
        <v>20</v>
      </c>
      <c r="Y1" s="124">
        <v>21</v>
      </c>
      <c r="Z1" s="124">
        <v>22</v>
      </c>
      <c r="AA1" s="124">
        <v>23</v>
      </c>
      <c r="AB1" s="124">
        <v>24</v>
      </c>
      <c r="AC1" s="124">
        <v>25</v>
      </c>
      <c r="AD1" s="124">
        <v>26</v>
      </c>
      <c r="AE1" s="124">
        <v>27</v>
      </c>
      <c r="AF1" s="124">
        <v>28</v>
      </c>
      <c r="AG1" s="124">
        <v>29</v>
      </c>
      <c r="AH1" s="124">
        <v>30</v>
      </c>
      <c r="AI1" s="124">
        <v>31</v>
      </c>
      <c r="AJ1" s="124">
        <v>32</v>
      </c>
      <c r="AK1" s="124">
        <v>33</v>
      </c>
      <c r="AL1" s="124">
        <v>34</v>
      </c>
      <c r="AM1" s="124">
        <v>35</v>
      </c>
      <c r="AN1" s="124">
        <v>36</v>
      </c>
      <c r="AO1" s="124">
        <v>37</v>
      </c>
      <c r="AP1" s="124">
        <v>38</v>
      </c>
      <c r="AQ1" s="124">
        <v>39</v>
      </c>
      <c r="AR1" s="124">
        <v>40</v>
      </c>
      <c r="AS1" s="124">
        <v>41</v>
      </c>
      <c r="AT1" s="124">
        <v>42</v>
      </c>
      <c r="AU1" s="124">
        <v>43</v>
      </c>
      <c r="AV1" s="124">
        <v>44</v>
      </c>
      <c r="AW1" s="124">
        <v>45</v>
      </c>
      <c r="AX1" s="124">
        <v>46</v>
      </c>
      <c r="AY1" s="124">
        <v>47</v>
      </c>
      <c r="AZ1" s="124">
        <v>48</v>
      </c>
      <c r="BA1" s="124">
        <v>49</v>
      </c>
      <c r="BB1" s="124">
        <v>50</v>
      </c>
      <c r="BC1" s="124">
        <v>51</v>
      </c>
      <c r="BD1" s="124">
        <v>52</v>
      </c>
      <c r="BE1" s="124">
        <v>53</v>
      </c>
      <c r="BF1" s="124">
        <v>54</v>
      </c>
      <c r="BG1" s="124">
        <v>55</v>
      </c>
      <c r="BH1" s="124">
        <v>56</v>
      </c>
      <c r="BI1" s="124">
        <v>57</v>
      </c>
      <c r="BJ1" s="124">
        <v>58</v>
      </c>
      <c r="BK1" s="131">
        <v>59</v>
      </c>
      <c r="BL1" s="131">
        <v>60</v>
      </c>
      <c r="BM1" s="131">
        <v>61</v>
      </c>
      <c r="BN1" s="131">
        <v>62</v>
      </c>
      <c r="BO1" s="131">
        <v>63</v>
      </c>
      <c r="BP1" s="131">
        <v>64</v>
      </c>
      <c r="BQ1" s="131">
        <v>65</v>
      </c>
      <c r="BR1" s="131">
        <v>66</v>
      </c>
      <c r="BS1" s="131">
        <v>67</v>
      </c>
      <c r="BT1" s="131">
        <v>68</v>
      </c>
      <c r="BU1" s="244">
        <v>69</v>
      </c>
      <c r="BV1" s="253" t="s">
        <v>7</v>
      </c>
      <c r="BW1" s="125"/>
    </row>
    <row r="2" spans="1:75" s="47" customFormat="1" ht="13.5" thickBot="1">
      <c r="A2" s="377" t="s">
        <v>17</v>
      </c>
      <c r="B2" s="386"/>
      <c r="C2" s="387"/>
      <c r="D2" s="76" t="s">
        <v>61</v>
      </c>
      <c r="E2" s="42" t="s">
        <v>54</v>
      </c>
      <c r="F2" s="43" t="s">
        <v>52</v>
      </c>
      <c r="G2" s="43" t="s">
        <v>52</v>
      </c>
      <c r="H2" s="43" t="s">
        <v>52</v>
      </c>
      <c r="I2" s="43" t="s">
        <v>52</v>
      </c>
      <c r="J2" s="43" t="s">
        <v>52</v>
      </c>
      <c r="K2" s="43" t="s">
        <v>52</v>
      </c>
      <c r="L2" s="43" t="s">
        <v>52</v>
      </c>
      <c r="M2" s="43" t="s">
        <v>52</v>
      </c>
      <c r="N2" s="43" t="s">
        <v>52</v>
      </c>
      <c r="O2" s="43" t="s">
        <v>52</v>
      </c>
      <c r="P2" s="43" t="s">
        <v>52</v>
      </c>
      <c r="Q2" s="43" t="s">
        <v>52</v>
      </c>
      <c r="R2" s="43" t="s">
        <v>52</v>
      </c>
      <c r="S2" s="43" t="s">
        <v>52</v>
      </c>
      <c r="T2" s="43" t="s">
        <v>52</v>
      </c>
      <c r="U2" s="43" t="s">
        <v>52</v>
      </c>
      <c r="V2" s="43" t="s">
        <v>52</v>
      </c>
      <c r="W2" s="43" t="s">
        <v>52</v>
      </c>
      <c r="X2" s="43" t="s">
        <v>52</v>
      </c>
      <c r="Y2" s="43" t="s">
        <v>52</v>
      </c>
      <c r="Z2" s="43" t="s">
        <v>52</v>
      </c>
      <c r="AA2" s="43" t="s">
        <v>52</v>
      </c>
      <c r="AB2" s="43" t="s">
        <v>52</v>
      </c>
      <c r="AC2" s="43" t="s">
        <v>52</v>
      </c>
      <c r="AD2" s="43" t="s">
        <v>52</v>
      </c>
      <c r="AE2" s="43" t="s">
        <v>52</v>
      </c>
      <c r="AF2" s="43" t="s">
        <v>52</v>
      </c>
      <c r="AG2" s="43" t="s">
        <v>52</v>
      </c>
      <c r="AH2" s="43" t="s">
        <v>52</v>
      </c>
      <c r="AI2" s="43" t="s">
        <v>52</v>
      </c>
      <c r="AJ2" s="43" t="s">
        <v>52</v>
      </c>
      <c r="AK2" s="43" t="s">
        <v>52</v>
      </c>
      <c r="AL2" s="43" t="s">
        <v>52</v>
      </c>
      <c r="AM2" s="43" t="s">
        <v>52</v>
      </c>
      <c r="AN2" s="43" t="s">
        <v>52</v>
      </c>
      <c r="AO2" s="43" t="s">
        <v>53</v>
      </c>
      <c r="AP2" s="43" t="s">
        <v>52</v>
      </c>
      <c r="AQ2" s="43" t="s">
        <v>52</v>
      </c>
      <c r="AR2" s="43" t="s">
        <v>53</v>
      </c>
      <c r="AS2" s="43" t="s">
        <v>53</v>
      </c>
      <c r="AT2" s="43" t="s">
        <v>52</v>
      </c>
      <c r="AU2" s="43" t="s">
        <v>52</v>
      </c>
      <c r="AV2" s="43" t="s">
        <v>52</v>
      </c>
      <c r="AW2" s="43" t="s">
        <v>52</v>
      </c>
      <c r="AX2" s="43" t="s">
        <v>52</v>
      </c>
      <c r="AY2" s="43" t="s">
        <v>52</v>
      </c>
      <c r="AZ2" s="43" t="s">
        <v>52</v>
      </c>
      <c r="BA2" s="43" t="s">
        <v>52</v>
      </c>
      <c r="BB2" s="43" t="s">
        <v>52</v>
      </c>
      <c r="BC2" s="43" t="s">
        <v>52</v>
      </c>
      <c r="BD2" s="43" t="s">
        <v>52</v>
      </c>
      <c r="BE2" s="43" t="s">
        <v>52</v>
      </c>
      <c r="BF2" s="43" t="s">
        <v>52</v>
      </c>
      <c r="BG2" s="43" t="s">
        <v>52</v>
      </c>
      <c r="BH2" s="43" t="s">
        <v>52</v>
      </c>
      <c r="BI2" s="43" t="s">
        <v>52</v>
      </c>
      <c r="BJ2" s="43" t="s">
        <v>52</v>
      </c>
      <c r="BK2" s="46" t="s">
        <v>55</v>
      </c>
      <c r="BL2" s="118" t="s">
        <v>53</v>
      </c>
      <c r="BM2" s="118" t="s">
        <v>53</v>
      </c>
      <c r="BN2" s="118" t="s">
        <v>53</v>
      </c>
      <c r="BO2" s="118" t="s">
        <v>53</v>
      </c>
      <c r="BP2" s="118" t="s">
        <v>53</v>
      </c>
      <c r="BQ2" s="118" t="s">
        <v>53</v>
      </c>
      <c r="BR2" s="118" t="s">
        <v>53</v>
      </c>
      <c r="BS2" s="118" t="s">
        <v>52</v>
      </c>
      <c r="BT2" s="118" t="s">
        <v>53</v>
      </c>
      <c r="BU2" s="245" t="s">
        <v>53</v>
      </c>
      <c r="BV2" s="254" t="s">
        <v>3</v>
      </c>
      <c r="BW2" s="27"/>
    </row>
    <row r="3" spans="1:75" s="5" customFormat="1" ht="11.25" customHeight="1">
      <c r="A3" s="390" t="s">
        <v>56</v>
      </c>
      <c r="B3" s="391"/>
      <c r="C3" s="388">
        <v>1</v>
      </c>
      <c r="D3" s="389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246"/>
      <c r="BV3" s="255">
        <f>IF(E3="","",IF(COUNTIF(E3:BU3,"a")&gt;0,"a",IF(COUNTA(E3:BU3)&lt;69,"!","")))</f>
      </c>
      <c r="BW3" s="48"/>
    </row>
    <row r="4" spans="1:75" s="5" customFormat="1" ht="11.25" customHeight="1">
      <c r="A4" s="392"/>
      <c r="B4" s="393"/>
      <c r="C4" s="382">
        <v>2</v>
      </c>
      <c r="D4" s="38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246"/>
      <c r="BV4" s="255">
        <f aca="true" t="shared" si="0" ref="BV4:BV36">IF(E4="","",IF(COUNTIF(E4:BU4,"a")&gt;0,"a",IF(COUNTA(E4:BU4)&lt;69,"!","")))</f>
      </c>
      <c r="BW4" s="48"/>
    </row>
    <row r="5" spans="1:75" s="5" customFormat="1" ht="11.25" customHeight="1">
      <c r="A5" s="392"/>
      <c r="B5" s="393"/>
      <c r="C5" s="382">
        <v>3</v>
      </c>
      <c r="D5" s="38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246"/>
      <c r="BV5" s="255">
        <f t="shared" si="0"/>
      </c>
      <c r="BW5" s="48"/>
    </row>
    <row r="6" spans="1:75" s="5" customFormat="1" ht="11.25" customHeight="1">
      <c r="A6" s="392"/>
      <c r="B6" s="393"/>
      <c r="C6" s="382">
        <v>4</v>
      </c>
      <c r="D6" s="38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246"/>
      <c r="BV6" s="255">
        <f t="shared" si="0"/>
      </c>
      <c r="BW6" s="48"/>
    </row>
    <row r="7" spans="1:75" s="5" customFormat="1" ht="11.25" customHeight="1">
      <c r="A7" s="392"/>
      <c r="B7" s="393"/>
      <c r="C7" s="382">
        <v>5</v>
      </c>
      <c r="D7" s="38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246"/>
      <c r="BV7" s="255">
        <f t="shared" si="0"/>
      </c>
      <c r="BW7" s="48"/>
    </row>
    <row r="8" spans="1:75" s="5" customFormat="1" ht="11.25" customHeight="1">
      <c r="A8" s="392"/>
      <c r="B8" s="393"/>
      <c r="C8" s="382">
        <v>6</v>
      </c>
      <c r="D8" s="38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246"/>
      <c r="BV8" s="255">
        <f t="shared" si="0"/>
      </c>
      <c r="BW8" s="48"/>
    </row>
    <row r="9" spans="1:75" s="5" customFormat="1" ht="11.25" customHeight="1">
      <c r="A9" s="392"/>
      <c r="B9" s="393"/>
      <c r="C9" s="382">
        <v>7</v>
      </c>
      <c r="D9" s="38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246"/>
      <c r="BV9" s="255">
        <f t="shared" si="0"/>
      </c>
      <c r="BW9" s="48"/>
    </row>
    <row r="10" spans="1:75" s="5" customFormat="1" ht="11.25" customHeight="1">
      <c r="A10" s="392"/>
      <c r="B10" s="393"/>
      <c r="C10" s="382">
        <v>8</v>
      </c>
      <c r="D10" s="38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246"/>
      <c r="BV10" s="255">
        <f t="shared" si="0"/>
      </c>
      <c r="BW10" s="48"/>
    </row>
    <row r="11" spans="1:75" s="5" customFormat="1" ht="11.25" customHeight="1">
      <c r="A11" s="392"/>
      <c r="B11" s="393"/>
      <c r="C11" s="382">
        <v>9</v>
      </c>
      <c r="D11" s="38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246"/>
      <c r="BV11" s="255">
        <f t="shared" si="0"/>
      </c>
      <c r="BW11" s="48"/>
    </row>
    <row r="12" spans="1:75" s="5" customFormat="1" ht="11.25" customHeight="1">
      <c r="A12" s="392"/>
      <c r="B12" s="393"/>
      <c r="C12" s="382">
        <v>10</v>
      </c>
      <c r="D12" s="383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246"/>
      <c r="BV12" s="255">
        <f t="shared" si="0"/>
      </c>
      <c r="BW12" s="48"/>
    </row>
    <row r="13" spans="1:75" s="5" customFormat="1" ht="11.25" customHeight="1">
      <c r="A13" s="392"/>
      <c r="B13" s="393"/>
      <c r="C13" s="382">
        <v>11</v>
      </c>
      <c r="D13" s="38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246"/>
      <c r="BV13" s="255">
        <f t="shared" si="0"/>
      </c>
      <c r="BW13" s="48"/>
    </row>
    <row r="14" spans="1:75" s="5" customFormat="1" ht="11.25" customHeight="1">
      <c r="A14" s="392"/>
      <c r="B14" s="393"/>
      <c r="C14" s="382">
        <v>12</v>
      </c>
      <c r="D14" s="38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246"/>
      <c r="BV14" s="255">
        <f t="shared" si="0"/>
      </c>
      <c r="BW14" s="48"/>
    </row>
    <row r="15" spans="1:75" s="5" customFormat="1" ht="11.25" customHeight="1">
      <c r="A15" s="392"/>
      <c r="B15" s="393"/>
      <c r="C15" s="382">
        <v>13</v>
      </c>
      <c r="D15" s="38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246"/>
      <c r="BV15" s="255">
        <f t="shared" si="0"/>
      </c>
      <c r="BW15" s="48"/>
    </row>
    <row r="16" spans="1:75" s="5" customFormat="1" ht="11.25" customHeight="1">
      <c r="A16" s="392"/>
      <c r="B16" s="393"/>
      <c r="C16" s="382">
        <v>14</v>
      </c>
      <c r="D16" s="38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246"/>
      <c r="BV16" s="255">
        <f t="shared" si="0"/>
      </c>
      <c r="BW16" s="48"/>
    </row>
    <row r="17" spans="1:75" s="5" customFormat="1" ht="11.25" customHeight="1">
      <c r="A17" s="392"/>
      <c r="B17" s="393"/>
      <c r="C17" s="382">
        <v>15</v>
      </c>
      <c r="D17" s="38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246"/>
      <c r="BV17" s="255">
        <f t="shared" si="0"/>
      </c>
      <c r="BW17" s="48"/>
    </row>
    <row r="18" spans="1:75" s="5" customFormat="1" ht="11.25" customHeight="1">
      <c r="A18" s="392"/>
      <c r="B18" s="393"/>
      <c r="C18" s="382">
        <v>16</v>
      </c>
      <c r="D18" s="38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246"/>
      <c r="BV18" s="255">
        <f t="shared" si="0"/>
      </c>
      <c r="BW18" s="48"/>
    </row>
    <row r="19" spans="1:75" s="5" customFormat="1" ht="11.25" customHeight="1">
      <c r="A19" s="392"/>
      <c r="B19" s="393"/>
      <c r="C19" s="382">
        <v>17</v>
      </c>
      <c r="D19" s="38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246"/>
      <c r="BV19" s="255">
        <f t="shared" si="0"/>
      </c>
      <c r="BW19" s="48"/>
    </row>
    <row r="20" spans="1:75" s="5" customFormat="1" ht="11.25" customHeight="1">
      <c r="A20" s="392"/>
      <c r="B20" s="393"/>
      <c r="C20" s="382">
        <v>18</v>
      </c>
      <c r="D20" s="38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246"/>
      <c r="BV20" s="255">
        <f t="shared" si="0"/>
      </c>
      <c r="BW20" s="48"/>
    </row>
    <row r="21" spans="1:75" s="5" customFormat="1" ht="11.25" customHeight="1">
      <c r="A21" s="392"/>
      <c r="B21" s="393"/>
      <c r="C21" s="382">
        <v>19</v>
      </c>
      <c r="D21" s="38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246"/>
      <c r="BV21" s="255">
        <f t="shared" si="0"/>
      </c>
      <c r="BW21" s="48"/>
    </row>
    <row r="22" spans="1:75" s="5" customFormat="1" ht="11.25" customHeight="1">
      <c r="A22" s="392"/>
      <c r="B22" s="393"/>
      <c r="C22" s="382">
        <v>20</v>
      </c>
      <c r="D22" s="383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246"/>
      <c r="BV22" s="255">
        <f t="shared" si="0"/>
      </c>
      <c r="BW22" s="48"/>
    </row>
    <row r="23" spans="1:75" s="5" customFormat="1" ht="11.25" customHeight="1">
      <c r="A23" s="392"/>
      <c r="B23" s="393"/>
      <c r="C23" s="382">
        <v>21</v>
      </c>
      <c r="D23" s="38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246"/>
      <c r="BV23" s="255">
        <f t="shared" si="0"/>
      </c>
      <c r="BW23" s="48"/>
    </row>
    <row r="24" spans="1:75" s="5" customFormat="1" ht="11.25" customHeight="1">
      <c r="A24" s="392"/>
      <c r="B24" s="393"/>
      <c r="C24" s="382">
        <v>22</v>
      </c>
      <c r="D24" s="38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246"/>
      <c r="BV24" s="255">
        <f t="shared" si="0"/>
      </c>
      <c r="BW24" s="48"/>
    </row>
    <row r="25" spans="1:75" s="5" customFormat="1" ht="11.25" customHeight="1">
      <c r="A25" s="392"/>
      <c r="B25" s="393"/>
      <c r="C25" s="382">
        <v>23</v>
      </c>
      <c r="D25" s="38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246"/>
      <c r="BV25" s="255">
        <f t="shared" si="0"/>
      </c>
      <c r="BW25" s="48"/>
    </row>
    <row r="26" spans="1:75" s="5" customFormat="1" ht="11.25" customHeight="1">
      <c r="A26" s="392"/>
      <c r="B26" s="393"/>
      <c r="C26" s="382">
        <v>24</v>
      </c>
      <c r="D26" s="38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246"/>
      <c r="BV26" s="255">
        <f t="shared" si="0"/>
      </c>
      <c r="BW26" s="48"/>
    </row>
    <row r="27" spans="1:75" s="5" customFormat="1" ht="11.25" customHeight="1">
      <c r="A27" s="392"/>
      <c r="B27" s="393"/>
      <c r="C27" s="382">
        <v>25</v>
      </c>
      <c r="D27" s="38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246"/>
      <c r="BV27" s="255">
        <f t="shared" si="0"/>
      </c>
      <c r="BW27" s="48"/>
    </row>
    <row r="28" spans="1:75" s="5" customFormat="1" ht="11.25" customHeight="1">
      <c r="A28" s="392"/>
      <c r="B28" s="393"/>
      <c r="C28" s="382">
        <v>26</v>
      </c>
      <c r="D28" s="38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246"/>
      <c r="BV28" s="255">
        <f t="shared" si="0"/>
      </c>
      <c r="BW28" s="48"/>
    </row>
    <row r="29" spans="1:75" s="5" customFormat="1" ht="11.25" customHeight="1">
      <c r="A29" s="392"/>
      <c r="B29" s="393"/>
      <c r="C29" s="382">
        <v>27</v>
      </c>
      <c r="D29" s="38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246"/>
      <c r="BV29" s="255">
        <f t="shared" si="0"/>
      </c>
      <c r="BW29" s="48"/>
    </row>
    <row r="30" spans="1:75" s="5" customFormat="1" ht="11.25" customHeight="1">
      <c r="A30" s="392"/>
      <c r="B30" s="393"/>
      <c r="C30" s="382">
        <v>28</v>
      </c>
      <c r="D30" s="38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246"/>
      <c r="BV30" s="255">
        <f t="shared" si="0"/>
      </c>
      <c r="BW30" s="48"/>
    </row>
    <row r="31" spans="1:75" s="5" customFormat="1" ht="11.25" customHeight="1">
      <c r="A31" s="392"/>
      <c r="B31" s="393"/>
      <c r="C31" s="382">
        <v>29</v>
      </c>
      <c r="D31" s="38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246"/>
      <c r="BV31" s="255">
        <f t="shared" si="0"/>
      </c>
      <c r="BW31" s="48"/>
    </row>
    <row r="32" spans="1:75" s="5" customFormat="1" ht="11.25" customHeight="1">
      <c r="A32" s="392"/>
      <c r="B32" s="393"/>
      <c r="C32" s="382">
        <v>30</v>
      </c>
      <c r="D32" s="38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246"/>
      <c r="BV32" s="255">
        <f t="shared" si="0"/>
      </c>
      <c r="BW32" s="48"/>
    </row>
    <row r="33" spans="1:75" s="5" customFormat="1" ht="11.25" customHeight="1">
      <c r="A33" s="392"/>
      <c r="B33" s="393"/>
      <c r="C33" s="382">
        <v>31</v>
      </c>
      <c r="D33" s="38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246"/>
      <c r="BV33" s="255">
        <f t="shared" si="0"/>
      </c>
      <c r="BW33" s="48"/>
    </row>
    <row r="34" spans="1:75" s="5" customFormat="1" ht="11.25" customHeight="1">
      <c r="A34" s="392"/>
      <c r="B34" s="393"/>
      <c r="C34" s="382">
        <v>32</v>
      </c>
      <c r="D34" s="38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246"/>
      <c r="BV34" s="255">
        <f t="shared" si="0"/>
      </c>
      <c r="BW34" s="48"/>
    </row>
    <row r="35" spans="1:75" s="5" customFormat="1" ht="11.25" customHeight="1">
      <c r="A35" s="392"/>
      <c r="B35" s="393"/>
      <c r="C35" s="382">
        <v>33</v>
      </c>
      <c r="D35" s="38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246"/>
      <c r="BV35" s="255">
        <f t="shared" si="0"/>
      </c>
      <c r="BW35" s="48"/>
    </row>
    <row r="36" spans="1:75" s="5" customFormat="1" ht="11.25" customHeight="1" thickBot="1">
      <c r="A36" s="394"/>
      <c r="B36" s="395"/>
      <c r="C36" s="396">
        <v>34</v>
      </c>
      <c r="D36" s="397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246"/>
      <c r="BV36" s="255">
        <f t="shared" si="0"/>
      </c>
      <c r="BW36" s="48"/>
    </row>
    <row r="37" spans="1:74" s="5" customFormat="1" ht="5.25" customHeight="1" thickBot="1">
      <c r="A37" s="77"/>
      <c r="B37" s="29"/>
      <c r="C37" s="29"/>
      <c r="D37" s="29"/>
      <c r="E37" s="49"/>
      <c r="F37" s="49"/>
      <c r="G37" s="49"/>
      <c r="H37" s="49"/>
      <c r="I37" s="49"/>
      <c r="J37" s="49"/>
      <c r="K37" s="49"/>
      <c r="L37" s="52"/>
      <c r="M37" s="49"/>
      <c r="N37" s="49"/>
      <c r="O37" s="49"/>
      <c r="P37" s="49"/>
      <c r="Q37" s="52"/>
      <c r="R37" s="49"/>
      <c r="S37" s="49"/>
      <c r="T37" s="53" t="s">
        <v>12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104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256"/>
    </row>
    <row r="38" spans="2:75" s="5" customFormat="1" ht="12.75" customHeight="1">
      <c r="B38" s="6"/>
      <c r="C38" s="403" t="s">
        <v>6</v>
      </c>
      <c r="D38" s="404"/>
      <c r="E38" s="343"/>
      <c r="F38" s="28">
        <f aca="true" t="shared" si="1" ref="F38:BP38">COUNTA(F3:F36)-COUNTIF(F3:F36,"a")</f>
        <v>0</v>
      </c>
      <c r="G38" s="28">
        <f t="shared" si="1"/>
        <v>0</v>
      </c>
      <c r="H38" s="28">
        <f t="shared" si="1"/>
        <v>0</v>
      </c>
      <c r="I38" s="28">
        <f t="shared" si="1"/>
        <v>0</v>
      </c>
      <c r="J38" s="28">
        <f t="shared" si="1"/>
        <v>0</v>
      </c>
      <c r="K38" s="28">
        <f t="shared" si="1"/>
        <v>0</v>
      </c>
      <c r="L38" s="51">
        <f t="shared" si="1"/>
        <v>0</v>
      </c>
      <c r="M38" s="51">
        <f t="shared" si="1"/>
        <v>0</v>
      </c>
      <c r="N38" s="28">
        <f t="shared" si="1"/>
        <v>0</v>
      </c>
      <c r="O38" s="28">
        <f t="shared" si="1"/>
        <v>0</v>
      </c>
      <c r="P38" s="28">
        <f t="shared" si="1"/>
        <v>0</v>
      </c>
      <c r="Q38" s="51">
        <f t="shared" si="1"/>
        <v>0</v>
      </c>
      <c r="R38" s="51">
        <f t="shared" si="1"/>
        <v>0</v>
      </c>
      <c r="S38" s="28">
        <f t="shared" si="1"/>
        <v>0</v>
      </c>
      <c r="T38" s="51">
        <f t="shared" si="1"/>
        <v>0</v>
      </c>
      <c r="U38" s="56">
        <f t="shared" si="1"/>
        <v>0</v>
      </c>
      <c r="V38" s="57">
        <f t="shared" si="1"/>
        <v>0</v>
      </c>
      <c r="W38" s="56">
        <f t="shared" si="1"/>
        <v>0</v>
      </c>
      <c r="X38" s="51">
        <f t="shared" si="1"/>
        <v>0</v>
      </c>
      <c r="Y38" s="28">
        <f t="shared" si="1"/>
        <v>0</v>
      </c>
      <c r="Z38" s="28">
        <f t="shared" si="1"/>
        <v>0</v>
      </c>
      <c r="AA38" s="57">
        <f t="shared" si="1"/>
        <v>0</v>
      </c>
      <c r="AB38" s="57">
        <f t="shared" si="1"/>
        <v>0</v>
      </c>
      <c r="AC38" s="57">
        <f t="shared" si="1"/>
        <v>0</v>
      </c>
      <c r="AD38" s="51">
        <f t="shared" si="1"/>
        <v>0</v>
      </c>
      <c r="AE38" s="57">
        <f t="shared" si="1"/>
        <v>0</v>
      </c>
      <c r="AF38" s="56">
        <f t="shared" si="1"/>
        <v>0</v>
      </c>
      <c r="AG38" s="51">
        <f t="shared" si="1"/>
        <v>0</v>
      </c>
      <c r="AH38" s="28">
        <f t="shared" si="1"/>
        <v>0</v>
      </c>
      <c r="AI38" s="28">
        <f t="shared" si="1"/>
        <v>0</v>
      </c>
      <c r="AJ38" s="57">
        <f t="shared" si="1"/>
        <v>0</v>
      </c>
      <c r="AK38" s="51">
        <f t="shared" si="1"/>
        <v>0</v>
      </c>
      <c r="AL38" s="28">
        <f t="shared" si="1"/>
        <v>0</v>
      </c>
      <c r="AM38" s="28">
        <f t="shared" si="1"/>
        <v>0</v>
      </c>
      <c r="AN38" s="57">
        <f t="shared" si="1"/>
        <v>0</v>
      </c>
      <c r="AO38" s="51">
        <f t="shared" si="1"/>
        <v>0</v>
      </c>
      <c r="AP38" s="28">
        <f t="shared" si="1"/>
        <v>0</v>
      </c>
      <c r="AQ38" s="28">
        <f t="shared" si="1"/>
        <v>0</v>
      </c>
      <c r="AR38" s="28">
        <f t="shared" si="1"/>
        <v>0</v>
      </c>
      <c r="AS38" s="57">
        <f t="shared" si="1"/>
        <v>0</v>
      </c>
      <c r="AT38" s="56">
        <f t="shared" si="1"/>
        <v>0</v>
      </c>
      <c r="AU38" s="56">
        <f t="shared" si="1"/>
        <v>0</v>
      </c>
      <c r="AV38" s="51">
        <f t="shared" si="1"/>
        <v>0</v>
      </c>
      <c r="AW38" s="28">
        <f t="shared" si="1"/>
        <v>0</v>
      </c>
      <c r="AX38" s="28">
        <f t="shared" si="1"/>
        <v>0</v>
      </c>
      <c r="AY38" s="28">
        <f t="shared" si="1"/>
        <v>0</v>
      </c>
      <c r="AZ38" s="28">
        <f t="shared" si="1"/>
        <v>0</v>
      </c>
      <c r="BA38" s="28">
        <f t="shared" si="1"/>
        <v>0</v>
      </c>
      <c r="BB38" s="28">
        <f t="shared" si="1"/>
        <v>0</v>
      </c>
      <c r="BC38" s="28">
        <f t="shared" si="1"/>
        <v>0</v>
      </c>
      <c r="BD38" s="28">
        <f t="shared" si="1"/>
        <v>0</v>
      </c>
      <c r="BE38" s="57">
        <f t="shared" si="1"/>
        <v>0</v>
      </c>
      <c r="BF38" s="103">
        <f t="shared" si="1"/>
        <v>0</v>
      </c>
      <c r="BG38" s="57">
        <f t="shared" si="1"/>
        <v>0</v>
      </c>
      <c r="BH38" s="28">
        <f t="shared" si="1"/>
        <v>0</v>
      </c>
      <c r="BI38" s="57">
        <f t="shared" si="1"/>
        <v>0</v>
      </c>
      <c r="BJ38" s="51">
        <f t="shared" si="1"/>
        <v>0</v>
      </c>
      <c r="BK38" s="351"/>
      <c r="BL38" s="57">
        <f t="shared" si="1"/>
        <v>0</v>
      </c>
      <c r="BM38" s="57">
        <f t="shared" si="1"/>
        <v>0</v>
      </c>
      <c r="BN38" s="51">
        <f t="shared" si="1"/>
        <v>0</v>
      </c>
      <c r="BO38" s="51">
        <f t="shared" si="1"/>
        <v>0</v>
      </c>
      <c r="BP38" s="51">
        <f t="shared" si="1"/>
        <v>0</v>
      </c>
      <c r="BQ38" s="51">
        <f>COUNTA(BQ3:BQ36)-COUNTIF(BQ3:BQ36,"a")</f>
        <v>0</v>
      </c>
      <c r="BR38" s="51">
        <f>COUNTA(BR3:BR36)-COUNTIF(BR3:BR36,"a")</f>
        <v>0</v>
      </c>
      <c r="BS38" s="51">
        <f>COUNTA(BS3:BS36)-COUNTIF(BS3:BS36,"a")</f>
        <v>0</v>
      </c>
      <c r="BT38" s="51">
        <f>COUNTA(BT3:BT36)-COUNTIF(BT3:BT36,"a")</f>
        <v>0</v>
      </c>
      <c r="BU38" s="103">
        <f>COUNTA(BU3:BU36)-COUNTIF(BU3:BU36,"a")</f>
        <v>0</v>
      </c>
      <c r="BV38" s="257"/>
      <c r="BW38" s="7"/>
    </row>
    <row r="39" spans="3:75" s="5" customFormat="1" ht="12.75" customHeight="1">
      <c r="C39" s="401" t="s">
        <v>9</v>
      </c>
      <c r="D39" s="402"/>
      <c r="E39" s="344"/>
      <c r="F39" s="19">
        <f>COUNTIF(F3:F36,1)</f>
        <v>0</v>
      </c>
      <c r="G39" s="19">
        <f aca="true" t="shared" si="2" ref="G39:BJ39">COUNTIF(G3:G36,1)</f>
        <v>0</v>
      </c>
      <c r="H39" s="19">
        <f t="shared" si="2"/>
        <v>0</v>
      </c>
      <c r="I39" s="19">
        <f t="shared" si="2"/>
        <v>0</v>
      </c>
      <c r="J39" s="19">
        <f t="shared" si="2"/>
        <v>0</v>
      </c>
      <c r="K39" s="19">
        <f t="shared" si="2"/>
        <v>0</v>
      </c>
      <c r="L39" s="19">
        <f t="shared" si="2"/>
        <v>0</v>
      </c>
      <c r="M39" s="19">
        <f t="shared" si="2"/>
        <v>0</v>
      </c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19">
        <f t="shared" si="2"/>
        <v>0</v>
      </c>
      <c r="S39" s="19">
        <f t="shared" si="2"/>
        <v>0</v>
      </c>
      <c r="T39" s="19">
        <f t="shared" si="2"/>
        <v>0</v>
      </c>
      <c r="U39" s="19">
        <f t="shared" si="2"/>
        <v>0</v>
      </c>
      <c r="V39" s="19">
        <f t="shared" si="2"/>
        <v>0</v>
      </c>
      <c r="W39" s="19">
        <f t="shared" si="2"/>
        <v>0</v>
      </c>
      <c r="X39" s="19">
        <f t="shared" si="2"/>
        <v>0</v>
      </c>
      <c r="Y39" s="19">
        <f t="shared" si="2"/>
        <v>0</v>
      </c>
      <c r="Z39" s="19">
        <f t="shared" si="2"/>
        <v>0</v>
      </c>
      <c r="AA39" s="19">
        <f t="shared" si="2"/>
        <v>0</v>
      </c>
      <c r="AB39" s="19">
        <f t="shared" si="2"/>
        <v>0</v>
      </c>
      <c r="AC39" s="19">
        <f t="shared" si="2"/>
        <v>0</v>
      </c>
      <c r="AD39" s="19">
        <f t="shared" si="2"/>
        <v>0</v>
      </c>
      <c r="AE39" s="19">
        <f t="shared" si="2"/>
        <v>0</v>
      </c>
      <c r="AF39" s="19">
        <f t="shared" si="2"/>
        <v>0</v>
      </c>
      <c r="AG39" s="19">
        <f t="shared" si="2"/>
        <v>0</v>
      </c>
      <c r="AH39" s="19">
        <f t="shared" si="2"/>
        <v>0</v>
      </c>
      <c r="AI39" s="19">
        <f t="shared" si="2"/>
        <v>0</v>
      </c>
      <c r="AJ39" s="19">
        <f t="shared" si="2"/>
        <v>0</v>
      </c>
      <c r="AK39" s="19">
        <f t="shared" si="2"/>
        <v>0</v>
      </c>
      <c r="AL39" s="19">
        <f t="shared" si="2"/>
        <v>0</v>
      </c>
      <c r="AM39" s="19">
        <f t="shared" si="2"/>
        <v>0</v>
      </c>
      <c r="AN39" s="19">
        <f t="shared" si="2"/>
        <v>0</v>
      </c>
      <c r="AO39" s="19">
        <f>COUNTIF(AO3:AO36,2)</f>
        <v>0</v>
      </c>
      <c r="AP39" s="19">
        <f t="shared" si="2"/>
        <v>0</v>
      </c>
      <c r="AQ39" s="19">
        <f t="shared" si="2"/>
        <v>0</v>
      </c>
      <c r="AR39" s="19">
        <f>COUNTIF(AR3:AR36,2)</f>
        <v>0</v>
      </c>
      <c r="AS39" s="19">
        <f>COUNTIF(AS3:AS36,2)</f>
        <v>0</v>
      </c>
      <c r="AT39" s="19">
        <f t="shared" si="2"/>
        <v>0</v>
      </c>
      <c r="AU39" s="19">
        <f t="shared" si="2"/>
        <v>0</v>
      </c>
      <c r="AV39" s="19">
        <f t="shared" si="2"/>
        <v>0</v>
      </c>
      <c r="AW39" s="19">
        <f t="shared" si="2"/>
        <v>0</v>
      </c>
      <c r="AX39" s="19">
        <f t="shared" si="2"/>
        <v>0</v>
      </c>
      <c r="AY39" s="19">
        <f t="shared" si="2"/>
        <v>0</v>
      </c>
      <c r="AZ39" s="19">
        <f t="shared" si="2"/>
        <v>0</v>
      </c>
      <c r="BA39" s="19">
        <f t="shared" si="2"/>
        <v>0</v>
      </c>
      <c r="BB39" s="19">
        <f t="shared" si="2"/>
        <v>0</v>
      </c>
      <c r="BC39" s="19">
        <f t="shared" si="2"/>
        <v>0</v>
      </c>
      <c r="BD39" s="19">
        <f t="shared" si="2"/>
        <v>0</v>
      </c>
      <c r="BE39" s="19">
        <f t="shared" si="2"/>
        <v>0</v>
      </c>
      <c r="BF39" s="19">
        <f t="shared" si="2"/>
        <v>0</v>
      </c>
      <c r="BG39" s="19">
        <f t="shared" si="2"/>
        <v>0</v>
      </c>
      <c r="BH39" s="19">
        <f t="shared" si="2"/>
        <v>0</v>
      </c>
      <c r="BI39" s="19">
        <f t="shared" si="2"/>
        <v>0</v>
      </c>
      <c r="BJ39" s="19">
        <f t="shared" si="2"/>
        <v>0</v>
      </c>
      <c r="BK39" s="344"/>
      <c r="BL39" s="19">
        <f>COUNTIF(BL3:BL36,2)</f>
        <v>0</v>
      </c>
      <c r="BM39" s="19">
        <f aca="true" t="shared" si="3" ref="BM39:BU39">COUNTIF(BM3:BM36,2)</f>
        <v>0</v>
      </c>
      <c r="BN39" s="19">
        <f t="shared" si="3"/>
        <v>0</v>
      </c>
      <c r="BO39" s="19">
        <f t="shared" si="3"/>
        <v>0</v>
      </c>
      <c r="BP39" s="19">
        <f t="shared" si="3"/>
        <v>0</v>
      </c>
      <c r="BQ39" s="19">
        <f t="shared" si="3"/>
        <v>0</v>
      </c>
      <c r="BR39" s="19">
        <f t="shared" si="3"/>
        <v>0</v>
      </c>
      <c r="BS39" s="19">
        <f>COUNTIF(BS3:BS36,1)</f>
        <v>0</v>
      </c>
      <c r="BT39" s="19">
        <f t="shared" si="3"/>
        <v>0</v>
      </c>
      <c r="BU39" s="247">
        <f t="shared" si="3"/>
        <v>0</v>
      </c>
      <c r="BV39" s="258"/>
      <c r="BW39" s="8"/>
    </row>
    <row r="40" spans="3:75" s="5" customFormat="1" ht="12.75" customHeight="1">
      <c r="C40" s="401" t="s">
        <v>10</v>
      </c>
      <c r="D40" s="402"/>
      <c r="E40" s="345"/>
      <c r="F40" s="18">
        <f aca="true" t="shared" si="4" ref="F40:BQ40">COUNTIF(F3:F36,0)</f>
        <v>0</v>
      </c>
      <c r="G40" s="18">
        <f t="shared" si="4"/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>
        <f t="shared" si="4"/>
        <v>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18">
        <f t="shared" si="4"/>
        <v>0</v>
      </c>
      <c r="Q40" s="18">
        <f t="shared" si="4"/>
        <v>0</v>
      </c>
      <c r="R40" s="18">
        <f t="shared" si="4"/>
        <v>0</v>
      </c>
      <c r="S40" s="18">
        <f t="shared" si="4"/>
        <v>0</v>
      </c>
      <c r="T40" s="18">
        <f t="shared" si="4"/>
        <v>0</v>
      </c>
      <c r="U40" s="18">
        <f t="shared" si="4"/>
        <v>0</v>
      </c>
      <c r="V40" s="18">
        <f t="shared" si="4"/>
        <v>0</v>
      </c>
      <c r="W40" s="18">
        <f t="shared" si="4"/>
        <v>0</v>
      </c>
      <c r="X40" s="18">
        <f t="shared" si="4"/>
        <v>0</v>
      </c>
      <c r="Y40" s="18">
        <f t="shared" si="4"/>
        <v>0</v>
      </c>
      <c r="Z40" s="18">
        <f t="shared" si="4"/>
        <v>0</v>
      </c>
      <c r="AA40" s="18">
        <f t="shared" si="4"/>
        <v>0</v>
      </c>
      <c r="AB40" s="18">
        <f t="shared" si="4"/>
        <v>0</v>
      </c>
      <c r="AC40" s="18">
        <f t="shared" si="4"/>
        <v>0</v>
      </c>
      <c r="AD40" s="18">
        <f t="shared" si="4"/>
        <v>0</v>
      </c>
      <c r="AE40" s="18">
        <f t="shared" si="4"/>
        <v>0</v>
      </c>
      <c r="AF40" s="18">
        <f t="shared" si="4"/>
        <v>0</v>
      </c>
      <c r="AG40" s="18">
        <f t="shared" si="4"/>
        <v>0</v>
      </c>
      <c r="AH40" s="18">
        <f t="shared" si="4"/>
        <v>0</v>
      </c>
      <c r="AI40" s="18">
        <f t="shared" si="4"/>
        <v>0</v>
      </c>
      <c r="AJ40" s="18">
        <f t="shared" si="4"/>
        <v>0</v>
      </c>
      <c r="AK40" s="18">
        <f t="shared" si="4"/>
        <v>0</v>
      </c>
      <c r="AL40" s="18">
        <f t="shared" si="4"/>
        <v>0</v>
      </c>
      <c r="AM40" s="18">
        <f t="shared" si="4"/>
        <v>0</v>
      </c>
      <c r="AN40" s="18">
        <f t="shared" si="4"/>
        <v>0</v>
      </c>
      <c r="AO40" s="18">
        <f t="shared" si="4"/>
        <v>0</v>
      </c>
      <c r="AP40" s="18">
        <f t="shared" si="4"/>
        <v>0</v>
      </c>
      <c r="AQ40" s="18">
        <f t="shared" si="4"/>
        <v>0</v>
      </c>
      <c r="AR40" s="18">
        <f t="shared" si="4"/>
        <v>0</v>
      </c>
      <c r="AS40" s="18">
        <f t="shared" si="4"/>
        <v>0</v>
      </c>
      <c r="AT40" s="18">
        <f t="shared" si="4"/>
        <v>0</v>
      </c>
      <c r="AU40" s="18">
        <f t="shared" si="4"/>
        <v>0</v>
      </c>
      <c r="AV40" s="18">
        <f t="shared" si="4"/>
        <v>0</v>
      </c>
      <c r="AW40" s="18">
        <f t="shared" si="4"/>
        <v>0</v>
      </c>
      <c r="AX40" s="18">
        <f t="shared" si="4"/>
        <v>0</v>
      </c>
      <c r="AY40" s="18">
        <f t="shared" si="4"/>
        <v>0</v>
      </c>
      <c r="AZ40" s="18">
        <f t="shared" si="4"/>
        <v>0</v>
      </c>
      <c r="BA40" s="18">
        <f t="shared" si="4"/>
        <v>0</v>
      </c>
      <c r="BB40" s="18">
        <f t="shared" si="4"/>
        <v>0</v>
      </c>
      <c r="BC40" s="18">
        <f t="shared" si="4"/>
        <v>0</v>
      </c>
      <c r="BD40" s="18">
        <f t="shared" si="4"/>
        <v>0</v>
      </c>
      <c r="BE40" s="18">
        <f t="shared" si="4"/>
        <v>0</v>
      </c>
      <c r="BF40" s="18">
        <f t="shared" si="4"/>
        <v>0</v>
      </c>
      <c r="BG40" s="18">
        <f t="shared" si="4"/>
        <v>0</v>
      </c>
      <c r="BH40" s="18">
        <f t="shared" si="4"/>
        <v>0</v>
      </c>
      <c r="BI40" s="18">
        <f t="shared" si="4"/>
        <v>0</v>
      </c>
      <c r="BJ40" s="18">
        <f t="shared" si="4"/>
        <v>0</v>
      </c>
      <c r="BK40" s="352"/>
      <c r="BL40" s="18">
        <f t="shared" si="4"/>
        <v>0</v>
      </c>
      <c r="BM40" s="18">
        <f t="shared" si="4"/>
        <v>0</v>
      </c>
      <c r="BN40" s="18">
        <f t="shared" si="4"/>
        <v>0</v>
      </c>
      <c r="BO40" s="18">
        <f t="shared" si="4"/>
        <v>0</v>
      </c>
      <c r="BP40" s="18">
        <f t="shared" si="4"/>
        <v>0</v>
      </c>
      <c r="BQ40" s="18">
        <f t="shared" si="4"/>
        <v>0</v>
      </c>
      <c r="BR40" s="18">
        <f>COUNTIF(BR3:BR36,0)</f>
        <v>0</v>
      </c>
      <c r="BS40" s="18">
        <f>COUNTIF(BS3:BS36,0)</f>
        <v>0</v>
      </c>
      <c r="BT40" s="18">
        <f>COUNTIF(BT3:BT36,0)</f>
        <v>0</v>
      </c>
      <c r="BU40" s="248">
        <f>COUNTIF(BU3:BU36,0)</f>
        <v>0</v>
      </c>
      <c r="BV40" s="258"/>
      <c r="BW40" s="8"/>
    </row>
    <row r="41" spans="1:76" s="9" customFormat="1" ht="12.75" customHeight="1">
      <c r="A41" s="117"/>
      <c r="B41" s="398" t="s">
        <v>74</v>
      </c>
      <c r="C41" s="398"/>
      <c r="D41" s="398"/>
      <c r="E41" s="346"/>
      <c r="F41" s="91"/>
      <c r="G41" s="91"/>
      <c r="H41" s="91"/>
      <c r="I41" s="91"/>
      <c r="J41" s="91"/>
      <c r="K41" s="91"/>
      <c r="L41" s="92"/>
      <c r="M41" s="92"/>
      <c r="N41" s="91"/>
      <c r="O41" s="91"/>
      <c r="P41" s="91"/>
      <c r="Q41" s="92"/>
      <c r="R41" s="92"/>
      <c r="S41" s="91"/>
      <c r="T41" s="92"/>
      <c r="U41" s="92"/>
      <c r="V41" s="91"/>
      <c r="W41" s="92"/>
      <c r="X41" s="92"/>
      <c r="Y41" s="91"/>
      <c r="Z41" s="91"/>
      <c r="AA41" s="91"/>
      <c r="AB41" s="91"/>
      <c r="AC41" s="91"/>
      <c r="AD41" s="92"/>
      <c r="AE41" s="91"/>
      <c r="AF41" s="92"/>
      <c r="AG41" s="92"/>
      <c r="AH41" s="91"/>
      <c r="AI41" s="91"/>
      <c r="AJ41" s="91"/>
      <c r="AK41" s="92"/>
      <c r="AL41" s="91"/>
      <c r="AM41" s="91"/>
      <c r="AN41" s="91"/>
      <c r="AO41" s="115">
        <f>COUNTIF(AO3:AO36,1)</f>
        <v>0</v>
      </c>
      <c r="AP41" s="91"/>
      <c r="AQ41" s="91"/>
      <c r="AR41" s="115">
        <f>COUNTIF(AR3:AR36,1)</f>
        <v>0</v>
      </c>
      <c r="AS41" s="115">
        <f>COUNTIF(AS3:AS36,1)</f>
        <v>0</v>
      </c>
      <c r="AT41" s="92"/>
      <c r="AU41" s="92"/>
      <c r="AV41" s="92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353"/>
      <c r="BL41" s="115">
        <f>COUNTIF(BL3:BL36,1)</f>
        <v>0</v>
      </c>
      <c r="BM41" s="115">
        <f aca="true" t="shared" si="5" ref="BM41:BU41">COUNTIF(BM3:BM36,1)</f>
        <v>0</v>
      </c>
      <c r="BN41" s="115">
        <f t="shared" si="5"/>
        <v>0</v>
      </c>
      <c r="BO41" s="115">
        <f t="shared" si="5"/>
        <v>0</v>
      </c>
      <c r="BP41" s="115">
        <f t="shared" si="5"/>
        <v>0</v>
      </c>
      <c r="BQ41" s="115">
        <f t="shared" si="5"/>
        <v>0</v>
      </c>
      <c r="BR41" s="115">
        <f t="shared" si="5"/>
        <v>0</v>
      </c>
      <c r="BS41" s="199"/>
      <c r="BT41" s="115">
        <f t="shared" si="5"/>
        <v>0</v>
      </c>
      <c r="BU41" s="249">
        <f t="shared" si="5"/>
        <v>0</v>
      </c>
      <c r="BV41" s="258"/>
      <c r="BW41" s="110"/>
      <c r="BX41" s="87"/>
    </row>
    <row r="42" spans="1:75" s="4" customFormat="1" ht="12.75" customHeight="1">
      <c r="A42" s="116"/>
      <c r="B42" s="119"/>
      <c r="C42" s="399" t="s">
        <v>11</v>
      </c>
      <c r="D42" s="400"/>
      <c r="E42" s="347"/>
      <c r="F42" s="120">
        <f aca="true" t="shared" si="6" ref="F42:BQ42">COUNTIF(F3:F36,9)</f>
        <v>0</v>
      </c>
      <c r="G42" s="120">
        <f t="shared" si="6"/>
        <v>0</v>
      </c>
      <c r="H42" s="120">
        <f t="shared" si="6"/>
        <v>0</v>
      </c>
      <c r="I42" s="120">
        <f t="shared" si="6"/>
        <v>0</v>
      </c>
      <c r="J42" s="120">
        <f t="shared" si="6"/>
        <v>0</v>
      </c>
      <c r="K42" s="120">
        <f t="shared" si="6"/>
        <v>0</v>
      </c>
      <c r="L42" s="121">
        <f t="shared" si="6"/>
        <v>0</v>
      </c>
      <c r="M42" s="121">
        <f t="shared" si="6"/>
        <v>0</v>
      </c>
      <c r="N42" s="120">
        <f t="shared" si="6"/>
        <v>0</v>
      </c>
      <c r="O42" s="120">
        <f t="shared" si="6"/>
        <v>0</v>
      </c>
      <c r="P42" s="120">
        <f t="shared" si="6"/>
        <v>0</v>
      </c>
      <c r="Q42" s="121">
        <f t="shared" si="6"/>
        <v>0</v>
      </c>
      <c r="R42" s="121">
        <f t="shared" si="6"/>
        <v>0</v>
      </c>
      <c r="S42" s="120">
        <f t="shared" si="6"/>
        <v>0</v>
      </c>
      <c r="T42" s="121">
        <f t="shared" si="6"/>
        <v>0</v>
      </c>
      <c r="U42" s="121">
        <f t="shared" si="6"/>
        <v>0</v>
      </c>
      <c r="V42" s="120">
        <f t="shared" si="6"/>
        <v>0</v>
      </c>
      <c r="W42" s="380">
        <f t="shared" si="6"/>
        <v>0</v>
      </c>
      <c r="X42" s="121">
        <f t="shared" si="6"/>
        <v>0</v>
      </c>
      <c r="Y42" s="120">
        <f t="shared" si="6"/>
        <v>0</v>
      </c>
      <c r="Z42" s="120">
        <f t="shared" si="6"/>
        <v>0</v>
      </c>
      <c r="AA42" s="120">
        <f t="shared" si="6"/>
        <v>0</v>
      </c>
      <c r="AB42" s="120">
        <f t="shared" si="6"/>
        <v>0</v>
      </c>
      <c r="AC42" s="120">
        <f t="shared" si="6"/>
        <v>0</v>
      </c>
      <c r="AD42" s="121">
        <f t="shared" si="6"/>
        <v>0</v>
      </c>
      <c r="AE42" s="120">
        <f t="shared" si="6"/>
        <v>0</v>
      </c>
      <c r="AF42" s="134">
        <f t="shared" si="6"/>
        <v>0</v>
      </c>
      <c r="AG42" s="121">
        <f t="shared" si="6"/>
        <v>0</v>
      </c>
      <c r="AH42" s="120">
        <f t="shared" si="6"/>
        <v>0</v>
      </c>
      <c r="AI42" s="120">
        <f t="shared" si="6"/>
        <v>0</v>
      </c>
      <c r="AJ42" s="120">
        <f t="shared" si="6"/>
        <v>0</v>
      </c>
      <c r="AK42" s="121">
        <f t="shared" si="6"/>
        <v>0</v>
      </c>
      <c r="AL42" s="120">
        <f t="shared" si="6"/>
        <v>0</v>
      </c>
      <c r="AM42" s="120">
        <f t="shared" si="6"/>
        <v>0</v>
      </c>
      <c r="AN42" s="120">
        <f t="shared" si="6"/>
        <v>0</v>
      </c>
      <c r="AO42" s="121">
        <f t="shared" si="6"/>
        <v>0</v>
      </c>
      <c r="AP42" s="120">
        <f t="shared" si="6"/>
        <v>0</v>
      </c>
      <c r="AQ42" s="120">
        <f t="shared" si="6"/>
        <v>0</v>
      </c>
      <c r="AR42" s="120">
        <f t="shared" si="6"/>
        <v>0</v>
      </c>
      <c r="AS42" s="120">
        <f t="shared" si="6"/>
        <v>0</v>
      </c>
      <c r="AT42" s="121">
        <f t="shared" si="6"/>
        <v>0</v>
      </c>
      <c r="AU42" s="121">
        <f t="shared" si="6"/>
        <v>0</v>
      </c>
      <c r="AV42" s="121">
        <f t="shared" si="6"/>
        <v>0</v>
      </c>
      <c r="AW42" s="120">
        <f t="shared" si="6"/>
        <v>0</v>
      </c>
      <c r="AX42" s="120">
        <f t="shared" si="6"/>
        <v>0</v>
      </c>
      <c r="AY42" s="120">
        <f t="shared" si="6"/>
        <v>0</v>
      </c>
      <c r="AZ42" s="120">
        <f t="shared" si="6"/>
        <v>0</v>
      </c>
      <c r="BA42" s="120">
        <f t="shared" si="6"/>
        <v>0</v>
      </c>
      <c r="BB42" s="120">
        <f t="shared" si="6"/>
        <v>0</v>
      </c>
      <c r="BC42" s="120">
        <f t="shared" si="6"/>
        <v>0</v>
      </c>
      <c r="BD42" s="120">
        <f t="shared" si="6"/>
        <v>0</v>
      </c>
      <c r="BE42" s="120">
        <f t="shared" si="6"/>
        <v>0</v>
      </c>
      <c r="BF42" s="120">
        <f t="shared" si="6"/>
        <v>0</v>
      </c>
      <c r="BG42" s="121">
        <f t="shared" si="6"/>
        <v>0</v>
      </c>
      <c r="BH42" s="381">
        <f t="shared" si="6"/>
        <v>0</v>
      </c>
      <c r="BI42" s="120">
        <f t="shared" si="6"/>
        <v>0</v>
      </c>
      <c r="BJ42" s="121">
        <f t="shared" si="6"/>
        <v>0</v>
      </c>
      <c r="BK42" s="354"/>
      <c r="BL42" s="120">
        <f t="shared" si="6"/>
        <v>0</v>
      </c>
      <c r="BM42" s="120">
        <f t="shared" si="6"/>
        <v>0</v>
      </c>
      <c r="BN42" s="121">
        <f t="shared" si="6"/>
        <v>0</v>
      </c>
      <c r="BO42" s="121">
        <f t="shared" si="6"/>
        <v>0</v>
      </c>
      <c r="BP42" s="121">
        <f t="shared" si="6"/>
        <v>0</v>
      </c>
      <c r="BQ42" s="121">
        <f t="shared" si="6"/>
        <v>0</v>
      </c>
      <c r="BR42" s="121">
        <f>COUNTIF(BR3:BR36,9)</f>
        <v>0</v>
      </c>
      <c r="BS42" s="121">
        <f>COUNTIF(BS3:BS36,9)</f>
        <v>0</v>
      </c>
      <c r="BT42" s="121">
        <f>COUNTIF(BT3:BT36,9)</f>
        <v>0</v>
      </c>
      <c r="BU42" s="250">
        <f>COUNTIF(BU3:BU36,9)</f>
        <v>0</v>
      </c>
      <c r="BV42" s="259"/>
      <c r="BW42" s="66"/>
    </row>
    <row r="43" spans="1:75" ht="12.75" customHeight="1" thickBot="1">
      <c r="A43" s="30"/>
      <c r="B43" s="30"/>
      <c r="C43" s="30"/>
      <c r="D43" s="31"/>
      <c r="E43" s="348"/>
      <c r="F43" s="33"/>
      <c r="G43" s="33"/>
      <c r="H43" s="33"/>
      <c r="I43" s="33"/>
      <c r="J43" s="33"/>
      <c r="K43" s="33"/>
      <c r="L43" s="37"/>
      <c r="M43" s="37"/>
      <c r="N43" s="37"/>
      <c r="O43" s="33"/>
      <c r="P43" s="33"/>
      <c r="Q43" s="37"/>
      <c r="R43" s="37"/>
      <c r="S43" s="33"/>
      <c r="T43" s="36"/>
      <c r="U43" s="32"/>
      <c r="V43" s="33"/>
      <c r="W43" s="37"/>
      <c r="X43" s="37"/>
      <c r="Y43" s="33"/>
      <c r="Z43" s="33"/>
      <c r="AA43" s="33"/>
      <c r="AB43" s="33"/>
      <c r="AC43" s="33"/>
      <c r="AD43" s="37"/>
      <c r="AE43" s="33"/>
      <c r="AF43" s="37"/>
      <c r="AG43" s="37"/>
      <c r="AH43" s="33"/>
      <c r="AI43" s="33"/>
      <c r="AJ43" s="33"/>
      <c r="AK43" s="37"/>
      <c r="AL43" s="33"/>
      <c r="AM43" s="33"/>
      <c r="AN43" s="33"/>
      <c r="AO43" s="37"/>
      <c r="AP43" s="33"/>
      <c r="AQ43" s="33"/>
      <c r="AR43" s="33"/>
      <c r="AS43" s="33"/>
      <c r="AT43" s="37"/>
      <c r="AU43" s="37"/>
      <c r="AV43" s="37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7"/>
      <c r="BH43" s="33"/>
      <c r="BI43" s="33"/>
      <c r="BJ43" s="37"/>
      <c r="BK43" s="355"/>
      <c r="BL43" s="33"/>
      <c r="BM43" s="33"/>
      <c r="BN43" s="33"/>
      <c r="BO43" s="33"/>
      <c r="BP43" s="33"/>
      <c r="BQ43" s="33"/>
      <c r="BR43" s="33"/>
      <c r="BS43" s="33"/>
      <c r="BT43" s="33"/>
      <c r="BU43" s="251"/>
      <c r="BV43" s="258"/>
      <c r="BW43" s="8"/>
    </row>
    <row r="44" spans="1:75" ht="5.25" customHeight="1" thickBot="1">
      <c r="A44" s="30"/>
      <c r="B44" s="30"/>
      <c r="C44" s="30"/>
      <c r="D44" s="34"/>
      <c r="E44" s="350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260"/>
      <c r="BW44" s="11"/>
    </row>
    <row r="45" spans="1:75" ht="12.75">
      <c r="A45" s="84"/>
      <c r="B45" s="81"/>
      <c r="C45" s="20" t="s">
        <v>88</v>
      </c>
      <c r="D45" s="39"/>
      <c r="E45" s="349"/>
      <c r="F45" s="54">
        <f aca="true" t="shared" si="7" ref="F45:BK45">IF(F38=0,"",F39/F38)</f>
      </c>
      <c r="G45" s="54">
        <f t="shared" si="7"/>
      </c>
      <c r="H45" s="54">
        <f t="shared" si="7"/>
      </c>
      <c r="I45" s="54">
        <f t="shared" si="7"/>
      </c>
      <c r="J45" s="54">
        <f t="shared" si="7"/>
      </c>
      <c r="K45" s="54">
        <f t="shared" si="7"/>
      </c>
      <c r="L45" s="54">
        <f t="shared" si="7"/>
      </c>
      <c r="M45" s="55">
        <f t="shared" si="7"/>
      </c>
      <c r="N45" s="54">
        <f t="shared" si="7"/>
      </c>
      <c r="O45" s="54">
        <f t="shared" si="7"/>
      </c>
      <c r="P45" s="54">
        <f t="shared" si="7"/>
      </c>
      <c r="Q45" s="54">
        <f t="shared" si="7"/>
      </c>
      <c r="R45" s="55">
        <f t="shared" si="7"/>
      </c>
      <c r="S45" s="54">
        <f t="shared" si="7"/>
      </c>
      <c r="T45" s="54">
        <f t="shared" si="7"/>
      </c>
      <c r="U45" s="55">
        <f t="shared" si="7"/>
      </c>
      <c r="V45" s="54">
        <f t="shared" si="7"/>
      </c>
      <c r="W45" s="54">
        <f t="shared" si="7"/>
      </c>
      <c r="X45" s="55">
        <f t="shared" si="7"/>
      </c>
      <c r="Y45" s="54">
        <f t="shared" si="7"/>
      </c>
      <c r="Z45" s="54">
        <f t="shared" si="7"/>
      </c>
      <c r="AA45" s="54">
        <f t="shared" si="7"/>
      </c>
      <c r="AB45" s="54">
        <f t="shared" si="7"/>
      </c>
      <c r="AC45" s="54">
        <f t="shared" si="7"/>
      </c>
      <c r="AD45" s="55">
        <f t="shared" si="7"/>
      </c>
      <c r="AE45" s="54">
        <f t="shared" si="7"/>
      </c>
      <c r="AF45" s="55">
        <f t="shared" si="7"/>
      </c>
      <c r="AG45" s="55">
        <f t="shared" si="7"/>
      </c>
      <c r="AH45" s="54">
        <f t="shared" si="7"/>
      </c>
      <c r="AI45" s="54">
        <f t="shared" si="7"/>
      </c>
      <c r="AJ45" s="54">
        <f t="shared" si="7"/>
      </c>
      <c r="AK45" s="55">
        <f t="shared" si="7"/>
      </c>
      <c r="AL45" s="54">
        <f t="shared" si="7"/>
      </c>
      <c r="AM45" s="54">
        <f t="shared" si="7"/>
      </c>
      <c r="AN45" s="54">
        <f t="shared" si="7"/>
      </c>
      <c r="AO45" s="270">
        <f>IF(AO38=0,"",AO39/AO38+AO41/AO38/2)</f>
      </c>
      <c r="AP45" s="54">
        <f t="shared" si="7"/>
      </c>
      <c r="AQ45" s="54">
        <f t="shared" si="7"/>
      </c>
      <c r="AR45" s="58">
        <f>IF(AR38=0,"",AR39/AR38+AR41/AR38/2)</f>
      </c>
      <c r="AS45" s="58">
        <f>IF(AS38=0,"",AS39/AS38+AS41/AS38/2)</f>
      </c>
      <c r="AT45" s="54">
        <f t="shared" si="7"/>
      </c>
      <c r="AU45" s="54">
        <f t="shared" si="7"/>
      </c>
      <c r="AV45" s="55">
        <f t="shared" si="7"/>
      </c>
      <c r="AW45" s="54">
        <f t="shared" si="7"/>
      </c>
      <c r="AX45" s="54">
        <f t="shared" si="7"/>
      </c>
      <c r="AY45" s="54">
        <f t="shared" si="7"/>
      </c>
      <c r="AZ45" s="54">
        <f t="shared" si="7"/>
      </c>
      <c r="BA45" s="54">
        <f t="shared" si="7"/>
      </c>
      <c r="BB45" s="54">
        <f t="shared" si="7"/>
      </c>
      <c r="BC45" s="54">
        <f t="shared" si="7"/>
      </c>
      <c r="BD45" s="54">
        <f t="shared" si="7"/>
      </c>
      <c r="BE45" s="54">
        <f t="shared" si="7"/>
      </c>
      <c r="BF45" s="82">
        <f t="shared" si="7"/>
      </c>
      <c r="BG45" s="54">
        <f t="shared" si="7"/>
      </c>
      <c r="BH45" s="54">
        <f t="shared" si="7"/>
      </c>
      <c r="BI45" s="54">
        <f t="shared" si="7"/>
      </c>
      <c r="BJ45" s="55">
        <f t="shared" si="7"/>
      </c>
      <c r="BK45" s="356">
        <f t="shared" si="7"/>
      </c>
      <c r="BL45" s="58">
        <f>IF(BL38=0,"",BL39/BL38+BL41/BL38/2)</f>
      </c>
      <c r="BM45" s="58">
        <f>IF(BM38=0,"",BM39/BM38+BM41/BM38/2)</f>
      </c>
      <c r="BN45" s="58">
        <f aca="true" t="shared" si="8" ref="BN45:BU45">IF(BN38=0,"",BN39/BN38+BN41/BN38/2)</f>
      </c>
      <c r="BO45" s="58">
        <f t="shared" si="8"/>
      </c>
      <c r="BP45" s="58">
        <f t="shared" si="8"/>
      </c>
      <c r="BQ45" s="58">
        <f t="shared" si="8"/>
      </c>
      <c r="BR45" s="58">
        <f t="shared" si="8"/>
      </c>
      <c r="BS45" s="58">
        <f>IF(BS38=0,"",BS39/BS38)</f>
      </c>
      <c r="BT45" s="58">
        <f t="shared" si="8"/>
      </c>
      <c r="BU45" s="58">
        <f t="shared" si="8"/>
      </c>
      <c r="BV45" s="258"/>
      <c r="BW45" s="8"/>
    </row>
    <row r="46" spans="1:75" ht="12.75">
      <c r="A46" s="83"/>
      <c r="B46" s="80"/>
      <c r="C46" s="108" t="s">
        <v>84</v>
      </c>
      <c r="D46" s="107"/>
      <c r="E46" s="357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357"/>
      <c r="BL46" s="109"/>
      <c r="BM46" s="109"/>
      <c r="BN46" s="109"/>
      <c r="BO46" s="109"/>
      <c r="BP46" s="109"/>
      <c r="BQ46" s="109"/>
      <c r="BR46" s="109"/>
      <c r="BS46" s="109"/>
      <c r="BT46" s="109"/>
      <c r="BU46" s="252"/>
      <c r="BV46" s="258"/>
      <c r="BW46" s="8"/>
    </row>
    <row r="47" spans="59:75" ht="12.75">
      <c r="BG47" s="1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17"/>
      <c r="BW47" s="8"/>
    </row>
    <row r="48" spans="59:75" ht="12.75">
      <c r="BG48" s="13"/>
      <c r="BQ48" s="93"/>
      <c r="BR48" s="93"/>
      <c r="BS48" s="93"/>
      <c r="BT48" s="93"/>
      <c r="BU48" s="93"/>
      <c r="BV48" s="17">
        <f>COUNTIF(BV3:BV36,"!")</f>
        <v>0</v>
      </c>
      <c r="BW48" s="11"/>
    </row>
  </sheetData>
  <sheetProtection password="CA89" sheet="1"/>
  <mergeCells count="42">
    <mergeCell ref="C30:D30"/>
    <mergeCell ref="C31:D31"/>
    <mergeCell ref="C32:D32"/>
    <mergeCell ref="C33:D33"/>
    <mergeCell ref="B41:D41"/>
    <mergeCell ref="C42:D42"/>
    <mergeCell ref="C34:D34"/>
    <mergeCell ref="C35:D35"/>
    <mergeCell ref="C40:D40"/>
    <mergeCell ref="C38:D38"/>
    <mergeCell ref="C39:D39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14:D14"/>
    <mergeCell ref="C15:D15"/>
    <mergeCell ref="C16:D16"/>
    <mergeCell ref="C17:D17"/>
    <mergeCell ref="B1:C1"/>
    <mergeCell ref="B2:C2"/>
    <mergeCell ref="C3:D3"/>
    <mergeCell ref="A3:B36"/>
    <mergeCell ref="C36:D36"/>
    <mergeCell ref="C4:D4"/>
    <mergeCell ref="C5:D5"/>
    <mergeCell ref="C6:D6"/>
    <mergeCell ref="C9:D9"/>
    <mergeCell ref="C10:D10"/>
    <mergeCell ref="C7:D7"/>
    <mergeCell ref="C8:D8"/>
    <mergeCell ref="C13:D13"/>
    <mergeCell ref="C26:D26"/>
    <mergeCell ref="C11:D11"/>
    <mergeCell ref="C12:D12"/>
  </mergeCells>
  <conditionalFormatting sqref="F45:BJ45 BL45:BU45">
    <cfRule type="cellIs" priority="104" dxfId="24" operator="equal" stopIfTrue="1">
      <formula>IF(F46&lt;&gt;"",F46,"")</formula>
    </cfRule>
    <cfRule type="cellIs" priority="105" dxfId="4" operator="lessThan" stopIfTrue="1">
      <formula>IF(F46&lt;&gt;"",F46,0)</formula>
    </cfRule>
    <cfRule type="cellIs" priority="106" dxfId="3" operator="greaterThan" stopIfTrue="1">
      <formula>IF(F46&lt;&gt;"",F46,101)</formula>
    </cfRule>
  </conditionalFormatting>
  <conditionalFormatting sqref="BK3:BK36 E3:E36">
    <cfRule type="cellIs" priority="4" dxfId="21" operator="equal" stopIfTrue="1">
      <formula>E$2</formula>
    </cfRule>
  </conditionalFormatting>
  <conditionalFormatting sqref="BV47:BV48">
    <cfRule type="cellIs" priority="107" dxfId="25" operator="greaterThan" stopIfTrue="1">
      <formula>0</formula>
    </cfRule>
    <cfRule type="cellIs" priority="108" dxfId="19" operator="greaterThanOrEqual" stopIfTrue="1">
      <formula>0</formula>
    </cfRule>
  </conditionalFormatting>
  <conditionalFormatting sqref="BH47:BU47 BQ48:BU48">
    <cfRule type="cellIs" priority="110" dxfId="7" operator="equal" stopIfTrue="1">
      <formula>""""""</formula>
    </cfRule>
    <cfRule type="cellIs" priority="111" dxfId="17" operator="equal" stopIfTrue="1">
      <formula>"Nombre de ligne(s) à vérifier :"</formula>
    </cfRule>
  </conditionalFormatting>
  <conditionalFormatting sqref="BV3:BV36">
    <cfRule type="cellIs" priority="124" dxfId="16" operator="equal" stopIfTrue="1">
      <formula>"a"</formula>
    </cfRule>
    <cfRule type="cellIs" priority="125" dxfId="25" operator="equal" stopIfTrue="1">
      <formula>"!"</formula>
    </cfRule>
  </conditionalFormatting>
  <conditionalFormatting sqref="F3:AN36 AP3:AQ36 AT3:BJ36 BS3:BS36">
    <cfRule type="cellIs" priority="11" dxfId="0" operator="equal" stopIfTrue="1">
      <formula>1</formula>
    </cfRule>
  </conditionalFormatting>
  <conditionalFormatting sqref="AF48 AO3:AO36 AR3:AS36 BL3:BR36 BT3:BU36">
    <cfRule type="cellIs" priority="12" dxfId="0" operator="equal" stopIfTrue="1">
      <formula>2</formula>
    </cfRule>
    <cfRule type="cellIs" priority="13" dxfId="12" operator="equal" stopIfTrue="1">
      <formula>1</formula>
    </cfRule>
  </conditionalFormatting>
  <dataValidations count="5">
    <dataValidation type="list" operator="lessThanOrEqual" allowBlank="1" showDropDown="1" showInputMessage="1" showErrorMessage="1" errorTitle="Donnée introduite non conforme" error="Uniquement un entier de 0 à 40&#10;a absent" sqref="E3:E36">
      <formula1>"0,1,2,3,4,5,6,7,8,9,10,11,12,13,14,15,16,17,18,19,20,21,22,23,24,25,26,27,28,29,30,31,32,33,34,35,36,37,38,39,40,a"</formula1>
    </dataValidation>
    <dataValidation type="list" allowBlank="1" showDropDown="1" showInputMessage="1" showErrorMessage="1" errorTitle="Donnée introduite non conforme" error="1 réponse correcte&#10;0 réponse incorrecte&#10;9 pas de réponse&#10;a absent" sqref="F3:AN36 AP3:AQ36 AT3:BJ36">
      <formula1>"0,1,9,a"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AO3:AO36 AR3:AS36 BL3:BR36 BT3:BU36">
      <formula1>"0,1,2,9,a"</formula1>
    </dataValidation>
    <dataValidation type="list" allowBlank="1" showDropDown="1" showInputMessage="1" showErrorMessage="1" errorTitle="Donnée introduite non conforme" error="0 texte difficilement lisible&#10;1 qualités non respectées&#10;2 qualités globalement respectées&#10;3 texte satisfaisant sans plus&#10;4 texte plus que satisfaisant&#10;5 texte remarquable&#10;9 pas de réponse&#10;a absent" sqref="BK3:BK36">
      <formula1>"0,1,2,3,4,5,9,a"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BS3:BS36">
      <formula1>"0,1,9,a"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0"/>
  <headerFooter alignWithMargins="0">
    <oddFooter>&amp;C&amp;A&amp;RPage &amp;P</oddFooter>
  </headerFooter>
  <colBreaks count="3" manualBreakCount="3">
    <brk id="36" max="54" man="1"/>
    <brk id="68" max="54" man="1"/>
    <brk id="74" max="65535" man="1"/>
  </colBreaks>
  <ignoredErrors>
    <ignoredError sqref="BK2" numberStoredAsText="1"/>
    <ignoredError sqref="BV3:BV36" formulaRange="1"/>
    <ignoredError sqref="AO39 BS39 AO45 BS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DL63"/>
  <sheetViews>
    <sheetView tabSelected="1" zoomScale="85" zoomScaleNormal="85" zoomScaleSheetLayoutView="150" zoomScalePageLayoutView="0" workbookViewId="0" topLeftCell="A1">
      <pane xSplit="3" topLeftCell="D1" activePane="topRight" state="frozen"/>
      <selection pane="topLeft" activeCell="A1" sqref="A1"/>
      <selection pane="topRight" activeCell="R5" sqref="R5:S5"/>
    </sheetView>
  </sheetViews>
  <sheetFormatPr defaultColWidth="11.421875" defaultRowHeight="12.75"/>
  <cols>
    <col min="1" max="1" width="6.421875" style="4" customWidth="1"/>
    <col min="2" max="2" width="10.8515625" style="4" customWidth="1"/>
    <col min="3" max="3" width="25.7109375" style="4" customWidth="1"/>
    <col min="4" max="5" width="3.7109375" style="4" customWidth="1"/>
    <col min="6" max="8" width="10.8515625" style="4" customWidth="1"/>
    <col min="9" max="9" width="3.7109375" style="4" customWidth="1"/>
    <col min="10" max="11" width="10.8515625" style="4" customWidth="1"/>
    <col min="12" max="12" width="12.28125" style="4" customWidth="1"/>
    <col min="13" max="13" width="20.7109375" style="4" customWidth="1"/>
    <col min="14" max="14" width="15.7109375" style="4" customWidth="1"/>
    <col min="15" max="16" width="5.7109375" style="127" customWidth="1"/>
    <col min="17" max="17" width="5.7109375" style="10" customWidth="1"/>
    <col min="18" max="18" width="13.00390625" style="10" customWidth="1"/>
    <col min="19" max="19" width="11.140625" style="10" customWidth="1"/>
    <col min="20" max="43" width="5.7109375" style="4" customWidth="1"/>
    <col min="44" max="46" width="5.7109375" style="10" customWidth="1"/>
    <col min="47" max="47" width="13.00390625" style="10" bestFit="1" customWidth="1"/>
    <col min="48" max="48" width="11.140625" style="10" bestFit="1" customWidth="1"/>
    <col min="49" max="50" width="5.7109375" style="10" bestFit="1" customWidth="1"/>
    <col min="51" max="52" width="5.421875" style="10" bestFit="1" customWidth="1"/>
    <col min="53" max="53" width="5.421875" style="10" customWidth="1"/>
    <col min="54" max="55" width="5.421875" style="10" bestFit="1" customWidth="1"/>
    <col min="56" max="58" width="6.421875" style="10" bestFit="1" customWidth="1"/>
    <col min="59" max="59" width="13.00390625" style="10" bestFit="1" customWidth="1"/>
    <col min="60" max="60" width="11.421875" style="4" bestFit="1" customWidth="1"/>
    <col min="61" max="71" width="5.7109375" style="4" customWidth="1"/>
    <col min="72" max="73" width="5.7109375" style="10" customWidth="1"/>
    <col min="74" max="74" width="13.00390625" style="4" bestFit="1" customWidth="1"/>
    <col min="75" max="75" width="11.421875" style="4" bestFit="1" customWidth="1"/>
    <col min="76" max="76" width="6.421875" style="38" bestFit="1" customWidth="1"/>
    <col min="77" max="77" width="12.00390625" style="38" bestFit="1" customWidth="1"/>
    <col min="78" max="78" width="9.8515625" style="38" customWidth="1"/>
    <col min="79" max="79" width="5.421875" style="10" customWidth="1"/>
    <col min="80" max="80" width="13.00390625" style="10" bestFit="1" customWidth="1"/>
    <col min="81" max="81" width="10.00390625" style="10" customWidth="1"/>
    <col min="82" max="83" width="5.421875" style="10" bestFit="1" customWidth="1"/>
    <col min="84" max="84" width="13.00390625" style="4" bestFit="1" customWidth="1"/>
    <col min="85" max="85" width="10.421875" style="4" customWidth="1"/>
    <col min="86" max="86" width="5.421875" style="10" bestFit="1" customWidth="1"/>
    <col min="87" max="87" width="13.00390625" style="4" bestFit="1" customWidth="1"/>
    <col min="88" max="88" width="10.421875" style="4" customWidth="1"/>
    <col min="89" max="89" width="5.421875" style="10" bestFit="1" customWidth="1"/>
    <col min="90" max="90" width="13.00390625" style="4" bestFit="1" customWidth="1"/>
    <col min="91" max="91" width="10.421875" style="4" customWidth="1"/>
    <col min="92" max="92" width="5.7109375" style="10" bestFit="1" customWidth="1"/>
    <col min="93" max="93" width="13.00390625" style="4" bestFit="1" customWidth="1"/>
    <col min="94" max="94" width="10.421875" style="4" customWidth="1"/>
    <col min="95" max="95" width="5.7109375" style="10" bestFit="1" customWidth="1"/>
    <col min="96" max="96" width="13.00390625" style="4" bestFit="1" customWidth="1"/>
    <col min="97" max="97" width="10.421875" style="4" customWidth="1"/>
    <col min="98" max="98" width="5.7109375" style="10" bestFit="1" customWidth="1"/>
    <col min="99" max="99" width="12.00390625" style="4" bestFit="1" customWidth="1"/>
    <col min="100" max="100" width="11.421875" style="4" customWidth="1"/>
    <col min="101" max="101" width="5.421875" style="10" bestFit="1" customWidth="1"/>
    <col min="102" max="102" width="13.00390625" style="4" bestFit="1" customWidth="1"/>
    <col min="103" max="103" width="11.421875" style="4" customWidth="1"/>
    <col min="104" max="104" width="5.7109375" style="10" bestFit="1" customWidth="1"/>
    <col min="105" max="105" width="12.7109375" style="4" customWidth="1"/>
    <col min="106" max="106" width="11.421875" style="4" customWidth="1"/>
    <col min="107" max="107" width="5.421875" style="10" bestFit="1" customWidth="1"/>
    <col min="108" max="108" width="12.00390625" style="4" bestFit="1" customWidth="1"/>
    <col min="109" max="109" width="11.421875" style="4" customWidth="1"/>
    <col min="110" max="110" width="5.7109375" style="10" bestFit="1" customWidth="1"/>
    <col min="111" max="111" width="12.00390625" style="4" bestFit="1" customWidth="1"/>
    <col min="112" max="113" width="11.421875" style="4" customWidth="1"/>
    <col min="114" max="114" width="5.421875" style="10" bestFit="1" customWidth="1"/>
    <col min="115" max="115" width="12.00390625" style="4" bestFit="1" customWidth="1"/>
    <col min="116" max="16384" width="11.421875" style="4" customWidth="1"/>
  </cols>
  <sheetData>
    <row r="1" spans="1:116" ht="24.75" customHeight="1" thickBot="1">
      <c r="A1" s="471" t="s">
        <v>14</v>
      </c>
      <c r="B1" s="473">
        <f>IF('Encodage réponses Es'!B1:C1="","",'Encodage réponses Es'!B1:C1)</f>
      </c>
      <c r="C1" s="474"/>
      <c r="D1" s="325"/>
      <c r="E1" s="326"/>
      <c r="F1" s="414" t="s">
        <v>42</v>
      </c>
      <c r="G1" s="415"/>
      <c r="H1" s="416"/>
      <c r="I1" s="158"/>
      <c r="J1" s="411" t="s">
        <v>41</v>
      </c>
      <c r="K1" s="412"/>
      <c r="L1" s="413"/>
      <c r="M1" s="327"/>
      <c r="N1" s="477" t="s">
        <v>42</v>
      </c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9"/>
      <c r="CH1" s="468" t="s">
        <v>41</v>
      </c>
      <c r="CI1" s="469"/>
      <c r="CJ1" s="469"/>
      <c r="CK1" s="469"/>
      <c r="CL1" s="469"/>
      <c r="CM1" s="469"/>
      <c r="CN1" s="469"/>
      <c r="CO1" s="469"/>
      <c r="CP1" s="469"/>
      <c r="CQ1" s="469"/>
      <c r="CR1" s="469"/>
      <c r="CS1" s="469"/>
      <c r="CT1" s="469"/>
      <c r="CU1" s="469"/>
      <c r="CV1" s="469"/>
      <c r="CW1" s="469"/>
      <c r="CX1" s="469"/>
      <c r="CY1" s="469"/>
      <c r="CZ1" s="469"/>
      <c r="DA1" s="469"/>
      <c r="DB1" s="469"/>
      <c r="DC1" s="469"/>
      <c r="DD1" s="469"/>
      <c r="DE1" s="469"/>
      <c r="DF1" s="469"/>
      <c r="DG1" s="469"/>
      <c r="DH1" s="469"/>
      <c r="DI1" s="469"/>
      <c r="DJ1" s="469"/>
      <c r="DK1" s="469"/>
      <c r="DL1" s="470"/>
    </row>
    <row r="2" spans="1:116" ht="45" customHeight="1">
      <c r="A2" s="472"/>
      <c r="B2" s="475"/>
      <c r="C2" s="476"/>
      <c r="D2" s="202"/>
      <c r="E2" s="183"/>
      <c r="F2" s="417" t="s">
        <v>57</v>
      </c>
      <c r="G2" s="418"/>
      <c r="H2" s="321" t="s">
        <v>43</v>
      </c>
      <c r="I2" s="204"/>
      <c r="J2" s="419" t="s">
        <v>58</v>
      </c>
      <c r="K2" s="420"/>
      <c r="L2" s="322" t="s">
        <v>38</v>
      </c>
      <c r="M2" s="183"/>
      <c r="N2" s="222" t="s">
        <v>5</v>
      </c>
      <c r="O2" s="480" t="s">
        <v>59</v>
      </c>
      <c r="P2" s="481"/>
      <c r="Q2" s="481"/>
      <c r="R2" s="481"/>
      <c r="S2" s="482"/>
      <c r="T2" s="483" t="s">
        <v>68</v>
      </c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51" t="s">
        <v>80</v>
      </c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2"/>
      <c r="BI2" s="453" t="s">
        <v>69</v>
      </c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5"/>
      <c r="BX2" s="456" t="s">
        <v>70</v>
      </c>
      <c r="BY2" s="457"/>
      <c r="BZ2" s="458"/>
      <c r="CA2" s="459" t="s">
        <v>72</v>
      </c>
      <c r="CB2" s="460"/>
      <c r="CC2" s="461"/>
      <c r="CD2" s="453" t="s">
        <v>71</v>
      </c>
      <c r="CE2" s="454"/>
      <c r="CF2" s="454"/>
      <c r="CG2" s="455"/>
      <c r="CH2" s="439" t="s">
        <v>73</v>
      </c>
      <c r="CI2" s="440"/>
      <c r="CJ2" s="441"/>
      <c r="CK2" s="439" t="s">
        <v>33</v>
      </c>
      <c r="CL2" s="440"/>
      <c r="CM2" s="441"/>
      <c r="CN2" s="445" t="s">
        <v>75</v>
      </c>
      <c r="CO2" s="446"/>
      <c r="CP2" s="447"/>
      <c r="CQ2" s="439" t="s">
        <v>36</v>
      </c>
      <c r="CR2" s="440"/>
      <c r="CS2" s="441"/>
      <c r="CT2" s="439" t="s">
        <v>76</v>
      </c>
      <c r="CU2" s="440"/>
      <c r="CV2" s="441"/>
      <c r="CW2" s="442" t="s">
        <v>77</v>
      </c>
      <c r="CX2" s="443"/>
      <c r="CY2" s="444"/>
      <c r="CZ2" s="442" t="s">
        <v>78</v>
      </c>
      <c r="DA2" s="443"/>
      <c r="DB2" s="444"/>
      <c r="DC2" s="442" t="s">
        <v>79</v>
      </c>
      <c r="DD2" s="443"/>
      <c r="DE2" s="444"/>
      <c r="DF2" s="442" t="s">
        <v>37</v>
      </c>
      <c r="DG2" s="443"/>
      <c r="DH2" s="444"/>
      <c r="DI2" s="191"/>
      <c r="DJ2" s="442" t="s">
        <v>40</v>
      </c>
      <c r="DK2" s="443"/>
      <c r="DL2" s="444"/>
    </row>
    <row r="3" spans="1:116" ht="11.25" customHeight="1">
      <c r="A3" s="378" t="s">
        <v>15</v>
      </c>
      <c r="B3" s="473">
        <f>IF('Encodage réponses Es'!B2:C2="","",'Encodage réponses Es'!B2:C2)</f>
      </c>
      <c r="C3" s="474"/>
      <c r="D3" s="212"/>
      <c r="E3" s="213"/>
      <c r="F3" s="203" t="s">
        <v>62</v>
      </c>
      <c r="G3" s="206" t="s">
        <v>63</v>
      </c>
      <c r="H3" s="207" t="s">
        <v>39</v>
      </c>
      <c r="I3" s="163"/>
      <c r="J3" s="159" t="s">
        <v>62</v>
      </c>
      <c r="K3" s="216" t="s">
        <v>63</v>
      </c>
      <c r="L3" s="160" t="s">
        <v>39</v>
      </c>
      <c r="M3" s="162"/>
      <c r="N3" s="172" t="s">
        <v>4</v>
      </c>
      <c r="O3" s="485">
        <v>31</v>
      </c>
      <c r="P3" s="486">
        <v>44</v>
      </c>
      <c r="Q3" s="147">
        <v>46</v>
      </c>
      <c r="R3" s="407" t="s">
        <v>34</v>
      </c>
      <c r="S3" s="408"/>
      <c r="T3" s="151">
        <v>3</v>
      </c>
      <c r="U3" s="150">
        <v>5</v>
      </c>
      <c r="V3" s="150">
        <v>7</v>
      </c>
      <c r="W3" s="150">
        <v>9</v>
      </c>
      <c r="X3" s="150">
        <v>11</v>
      </c>
      <c r="Y3" s="150">
        <v>12</v>
      </c>
      <c r="Z3" s="150">
        <v>23</v>
      </c>
      <c r="AA3" s="150">
        <v>24</v>
      </c>
      <c r="AB3" s="150">
        <v>28</v>
      </c>
      <c r="AC3" s="150">
        <v>29</v>
      </c>
      <c r="AD3" s="150">
        <v>30</v>
      </c>
      <c r="AE3" s="150">
        <v>35</v>
      </c>
      <c r="AF3" s="150">
        <v>36</v>
      </c>
      <c r="AG3" s="150">
        <v>38</v>
      </c>
      <c r="AH3" s="150">
        <v>40</v>
      </c>
      <c r="AI3" s="150">
        <v>45</v>
      </c>
      <c r="AJ3" s="150">
        <v>47</v>
      </c>
      <c r="AK3" s="150">
        <v>49</v>
      </c>
      <c r="AL3" s="150">
        <v>50</v>
      </c>
      <c r="AM3" s="150">
        <v>51</v>
      </c>
      <c r="AN3" s="150">
        <v>52</v>
      </c>
      <c r="AO3" s="150">
        <v>53</v>
      </c>
      <c r="AP3" s="150">
        <v>54</v>
      </c>
      <c r="AQ3" s="150">
        <v>55</v>
      </c>
      <c r="AR3" s="150">
        <v>56</v>
      </c>
      <c r="AS3" s="150">
        <v>57</v>
      </c>
      <c r="AT3" s="153">
        <v>58</v>
      </c>
      <c r="AU3" s="466" t="s">
        <v>81</v>
      </c>
      <c r="AV3" s="424"/>
      <c r="AW3" s="41">
        <v>10</v>
      </c>
      <c r="AX3" s="45">
        <v>19</v>
      </c>
      <c r="AY3" s="41">
        <v>20</v>
      </c>
      <c r="AZ3" s="45">
        <v>21</v>
      </c>
      <c r="BA3" s="41">
        <v>22</v>
      </c>
      <c r="BB3" s="41">
        <v>26</v>
      </c>
      <c r="BC3" s="45">
        <v>27</v>
      </c>
      <c r="BD3" s="45">
        <v>37</v>
      </c>
      <c r="BE3" s="157">
        <v>41</v>
      </c>
      <c r="BF3" s="147">
        <v>48</v>
      </c>
      <c r="BG3" s="423" t="s">
        <v>65</v>
      </c>
      <c r="BH3" s="424"/>
      <c r="BI3" s="151">
        <v>2</v>
      </c>
      <c r="BJ3" s="150">
        <v>4</v>
      </c>
      <c r="BK3" s="150">
        <v>6</v>
      </c>
      <c r="BL3" s="150">
        <v>8</v>
      </c>
      <c r="BM3" s="150">
        <v>13</v>
      </c>
      <c r="BN3" s="150">
        <v>14</v>
      </c>
      <c r="BO3" s="150">
        <v>17</v>
      </c>
      <c r="BP3" s="150">
        <v>18</v>
      </c>
      <c r="BQ3" s="150">
        <v>32</v>
      </c>
      <c r="BR3" s="150">
        <v>33</v>
      </c>
      <c r="BS3" s="150">
        <v>34</v>
      </c>
      <c r="BT3" s="45">
        <v>42</v>
      </c>
      <c r="BU3" s="147">
        <v>43</v>
      </c>
      <c r="BV3" s="423" t="s">
        <v>85</v>
      </c>
      <c r="BW3" s="424"/>
      <c r="BX3" s="151">
        <v>15</v>
      </c>
      <c r="BY3" s="407" t="s">
        <v>67</v>
      </c>
      <c r="BZ3" s="408"/>
      <c r="CA3" s="44">
        <v>16</v>
      </c>
      <c r="CB3" s="407" t="s">
        <v>67</v>
      </c>
      <c r="CC3" s="408"/>
      <c r="CD3" s="23">
        <v>25</v>
      </c>
      <c r="CE3" s="14">
        <v>39</v>
      </c>
      <c r="CF3" s="423" t="s">
        <v>8</v>
      </c>
      <c r="CG3" s="448"/>
      <c r="CH3" s="181">
        <v>62</v>
      </c>
      <c r="CI3" s="435" t="s">
        <v>49</v>
      </c>
      <c r="CJ3" s="436"/>
      <c r="CK3" s="181">
        <v>61</v>
      </c>
      <c r="CL3" s="435" t="s">
        <v>49</v>
      </c>
      <c r="CM3" s="436"/>
      <c r="CN3" s="181">
        <v>63</v>
      </c>
      <c r="CO3" s="435" t="s">
        <v>49</v>
      </c>
      <c r="CP3" s="436"/>
      <c r="CQ3" s="181">
        <v>64</v>
      </c>
      <c r="CR3" s="435" t="s">
        <v>49</v>
      </c>
      <c r="CS3" s="436"/>
      <c r="CT3" s="181">
        <v>65</v>
      </c>
      <c r="CU3" s="435" t="s">
        <v>49</v>
      </c>
      <c r="CV3" s="436"/>
      <c r="CW3" s="181">
        <v>66</v>
      </c>
      <c r="CX3" s="435" t="s">
        <v>49</v>
      </c>
      <c r="CY3" s="436"/>
      <c r="CZ3" s="181">
        <v>69</v>
      </c>
      <c r="DA3" s="435" t="s">
        <v>49</v>
      </c>
      <c r="DB3" s="436"/>
      <c r="DC3" s="182">
        <v>68</v>
      </c>
      <c r="DD3" s="435" t="s">
        <v>49</v>
      </c>
      <c r="DE3" s="436"/>
      <c r="DF3" s="182">
        <v>60</v>
      </c>
      <c r="DG3" s="435" t="s">
        <v>49</v>
      </c>
      <c r="DH3" s="436"/>
      <c r="DI3" s="192"/>
      <c r="DJ3" s="182">
        <v>67</v>
      </c>
      <c r="DK3" s="435" t="s">
        <v>67</v>
      </c>
      <c r="DL3" s="436"/>
    </row>
    <row r="4" spans="1:116" ht="11.25" customHeight="1" thickBot="1">
      <c r="A4" s="379"/>
      <c r="B4" s="475"/>
      <c r="C4" s="476"/>
      <c r="D4" s="212"/>
      <c r="E4" s="213"/>
      <c r="F4" s="209">
        <v>60</v>
      </c>
      <c r="G4" s="210" t="s">
        <v>64</v>
      </c>
      <c r="H4" s="211">
        <v>40</v>
      </c>
      <c r="I4" s="163"/>
      <c r="J4" s="214">
        <v>19</v>
      </c>
      <c r="K4" s="217" t="s">
        <v>64</v>
      </c>
      <c r="L4" s="215">
        <v>5</v>
      </c>
      <c r="M4" s="162"/>
      <c r="N4" s="173" t="s">
        <v>60</v>
      </c>
      <c r="O4" s="63">
        <v>1</v>
      </c>
      <c r="P4" s="133">
        <v>1</v>
      </c>
      <c r="Q4" s="64">
        <v>1</v>
      </c>
      <c r="R4" s="409"/>
      <c r="S4" s="360"/>
      <c r="T4" s="89">
        <v>1</v>
      </c>
      <c r="U4" s="152">
        <v>1</v>
      </c>
      <c r="V4" s="152">
        <v>1</v>
      </c>
      <c r="W4" s="152">
        <v>1</v>
      </c>
      <c r="X4" s="152">
        <v>1</v>
      </c>
      <c r="Y4" s="152">
        <v>1</v>
      </c>
      <c r="Z4" s="152">
        <v>1</v>
      </c>
      <c r="AA4" s="152">
        <v>1</v>
      </c>
      <c r="AB4" s="152">
        <v>1</v>
      </c>
      <c r="AC4" s="152">
        <v>1</v>
      </c>
      <c r="AD4" s="152">
        <v>1</v>
      </c>
      <c r="AE4" s="152">
        <v>1</v>
      </c>
      <c r="AF4" s="152">
        <v>1</v>
      </c>
      <c r="AG4" s="152">
        <v>1</v>
      </c>
      <c r="AH4" s="152">
        <v>2</v>
      </c>
      <c r="AI4" s="152">
        <v>1</v>
      </c>
      <c r="AJ4" s="152">
        <v>1</v>
      </c>
      <c r="AK4" s="152">
        <v>1</v>
      </c>
      <c r="AL4" s="152">
        <v>1</v>
      </c>
      <c r="AM4" s="152">
        <v>1</v>
      </c>
      <c r="AN4" s="152">
        <v>1</v>
      </c>
      <c r="AO4" s="152">
        <v>1</v>
      </c>
      <c r="AP4" s="152">
        <v>1</v>
      </c>
      <c r="AQ4" s="152">
        <v>1</v>
      </c>
      <c r="AR4" s="62">
        <v>1</v>
      </c>
      <c r="AS4" s="62">
        <v>1</v>
      </c>
      <c r="AT4" s="64">
        <v>1</v>
      </c>
      <c r="AU4" s="467"/>
      <c r="AV4" s="426"/>
      <c r="AW4" s="63">
        <v>1</v>
      </c>
      <c r="AX4" s="62">
        <v>1</v>
      </c>
      <c r="AY4" s="62">
        <v>1</v>
      </c>
      <c r="AZ4" s="62">
        <v>1</v>
      </c>
      <c r="BA4" s="62">
        <v>1</v>
      </c>
      <c r="BB4" s="62">
        <v>1</v>
      </c>
      <c r="BC4" s="62">
        <v>1</v>
      </c>
      <c r="BD4" s="62">
        <v>2</v>
      </c>
      <c r="BE4" s="62">
        <v>2</v>
      </c>
      <c r="BF4" s="65">
        <v>1</v>
      </c>
      <c r="BG4" s="425"/>
      <c r="BH4" s="426"/>
      <c r="BI4" s="89">
        <v>1</v>
      </c>
      <c r="BJ4" s="152">
        <v>1</v>
      </c>
      <c r="BK4" s="152">
        <v>1</v>
      </c>
      <c r="BL4" s="152">
        <v>1</v>
      </c>
      <c r="BM4" s="152">
        <v>1</v>
      </c>
      <c r="BN4" s="152">
        <v>1</v>
      </c>
      <c r="BO4" s="152">
        <v>1</v>
      </c>
      <c r="BP4" s="152">
        <v>1</v>
      </c>
      <c r="BQ4" s="152">
        <v>1</v>
      </c>
      <c r="BR4" s="152">
        <v>1</v>
      </c>
      <c r="BS4" s="152">
        <v>1</v>
      </c>
      <c r="BT4" s="169">
        <v>1</v>
      </c>
      <c r="BU4" s="170">
        <v>1</v>
      </c>
      <c r="BV4" s="425"/>
      <c r="BW4" s="426"/>
      <c r="BX4" s="89">
        <v>1</v>
      </c>
      <c r="BY4" s="409"/>
      <c r="BZ4" s="360"/>
      <c r="CA4" s="15">
        <v>1</v>
      </c>
      <c r="CB4" s="409"/>
      <c r="CC4" s="360"/>
      <c r="CD4" s="15">
        <v>1</v>
      </c>
      <c r="CE4" s="16">
        <v>1</v>
      </c>
      <c r="CF4" s="449"/>
      <c r="CG4" s="450"/>
      <c r="CH4" s="15">
        <v>2</v>
      </c>
      <c r="CI4" s="437"/>
      <c r="CJ4" s="438"/>
      <c r="CK4" s="15">
        <v>2</v>
      </c>
      <c r="CL4" s="437"/>
      <c r="CM4" s="438"/>
      <c r="CN4" s="15">
        <v>2</v>
      </c>
      <c r="CO4" s="437"/>
      <c r="CP4" s="438"/>
      <c r="CQ4" s="169">
        <v>2</v>
      </c>
      <c r="CR4" s="437"/>
      <c r="CS4" s="438"/>
      <c r="CT4" s="15">
        <v>2</v>
      </c>
      <c r="CU4" s="437"/>
      <c r="CV4" s="438"/>
      <c r="CW4" s="15">
        <v>2</v>
      </c>
      <c r="CX4" s="437"/>
      <c r="CY4" s="438"/>
      <c r="CZ4" s="15">
        <v>2</v>
      </c>
      <c r="DA4" s="437"/>
      <c r="DB4" s="438"/>
      <c r="DC4" s="61">
        <v>2</v>
      </c>
      <c r="DD4" s="437"/>
      <c r="DE4" s="438"/>
      <c r="DF4" s="61">
        <v>2</v>
      </c>
      <c r="DG4" s="437"/>
      <c r="DH4" s="438"/>
      <c r="DI4" s="192"/>
      <c r="DJ4" s="75">
        <v>1</v>
      </c>
      <c r="DK4" s="437"/>
      <c r="DL4" s="438"/>
    </row>
    <row r="5" spans="1:116" ht="11.25" customHeight="1">
      <c r="A5" s="390" t="s">
        <v>56</v>
      </c>
      <c r="B5" s="391"/>
      <c r="C5" s="161">
        <v>1</v>
      </c>
      <c r="D5" s="163"/>
      <c r="E5" s="163"/>
      <c r="F5" s="323">
        <f>IF(OR(R5="",AU5="",BG5="",BV5="",BY5="",CB5="",CF5=""),"",R5+AU5+BG5+BV5+BY5+CB5+CF5)</f>
      </c>
      <c r="G5" s="220">
        <f>IF(F5="","",F5/$F$4)</f>
      </c>
      <c r="H5" s="221">
        <f>IF(OR('Encodage réponses Es'!E3="",F5=""),"",'Encodage réponses Es'!E3)</f>
      </c>
      <c r="I5" s="163"/>
      <c r="J5" s="323">
        <f>IF(OR(CI5="",CL5="",CO5="",CR5="",CU5="",CX5="",DA5="",DD5="",DG5="",DK5=""),"",CI5+CL5+CO5+CR5+CU5+CX5+DA5+DD5+DG5+DK5)</f>
      </c>
      <c r="K5" s="208">
        <f>IF(J5="","",J5/$J$4)</f>
      </c>
      <c r="L5" s="218">
        <f>IF(OR('Encodage réponses Es'!BK3="",J5=""),"",'Encodage réponses Es'!BK3)</f>
      </c>
      <c r="M5" s="162"/>
      <c r="N5" s="155"/>
      <c r="O5" s="90">
        <f>IF('Encodage réponses Es'!AI3="","",'Encodage réponses Es'!AI3)</f>
      </c>
      <c r="P5" s="70">
        <f>IF('Encodage réponses Es'!AV3="","",'Encodage réponses Es'!AV3)</f>
      </c>
      <c r="Q5" s="73">
        <f>IF('Encodage réponses Es'!AX3="","",'Encodage réponses Es'!AX3)</f>
      </c>
      <c r="R5" s="361">
        <f aca="true" t="shared" si="0" ref="R5:R12">IF(OR(COUNTIF(O5:Q5,"a")&gt;0,COUNTBLANK(O5:Q5)&gt;0),"",COUNTIF(O5:Q5,1))</f>
      </c>
      <c r="S5" s="358"/>
      <c r="T5" s="90">
        <f>IF('Encodage réponses Es'!G3="","",'Encodage réponses Es'!G3)</f>
      </c>
      <c r="U5" s="70">
        <f>IF('Encodage réponses Es'!I3="","",'Encodage réponses Es'!I3)</f>
      </c>
      <c r="V5" s="70">
        <f>IF('Encodage réponses Es'!K3="","",'Encodage réponses Es'!K3)</f>
      </c>
      <c r="W5" s="70">
        <f>IF('Encodage réponses Es'!M3="","",'Encodage réponses Es'!M3)</f>
      </c>
      <c r="X5" s="70">
        <f>IF('Encodage réponses Es'!O3="","",'Encodage réponses Es'!O3)</f>
      </c>
      <c r="Y5" s="70">
        <f>IF('Encodage réponses Es'!P3="","",'Encodage réponses Es'!P3)</f>
      </c>
      <c r="Z5" s="70">
        <f>IF('Encodage réponses Es'!AA3="","",'Encodage réponses Es'!AA3)</f>
      </c>
      <c r="AA5" s="70">
        <f>IF('Encodage réponses Es'!AB3="","",'Encodage réponses Es'!AB3)</f>
      </c>
      <c r="AB5" s="70">
        <f>IF('Encodage réponses Es'!AF3="","",'Encodage réponses Es'!AF3)</f>
      </c>
      <c r="AC5" s="70">
        <f>IF('Encodage réponses Es'!AG3="","",'Encodage réponses Es'!AG3)</f>
      </c>
      <c r="AD5" s="70">
        <f>IF('Encodage réponses Es'!AH3="","",'Encodage réponses Es'!AH3)</f>
      </c>
      <c r="AE5" s="70">
        <f>IF('Encodage réponses Es'!AM3="","",'Encodage réponses Es'!AM3)</f>
      </c>
      <c r="AF5" s="70">
        <f>IF('Encodage réponses Es'!AN3="","",'Encodage réponses Es'!AN3)</f>
      </c>
      <c r="AG5" s="70">
        <f>IF('Encodage réponses Es'!AP3="","",'Encodage réponses Es'!AP3)</f>
      </c>
      <c r="AH5" s="70">
        <f>IF('Encodage réponses Es'!AR3="","",'Encodage réponses Es'!AR3)</f>
      </c>
      <c r="AI5" s="70">
        <f>IF('Encodage réponses Es'!AW3="","",'Encodage réponses Es'!AW3)</f>
      </c>
      <c r="AJ5" s="70">
        <f>IF('Encodage réponses Es'!AY3="","",'Encodage réponses Es'!AY3)</f>
      </c>
      <c r="AK5" s="70">
        <f>IF('Encodage réponses Es'!BA3="","",'Encodage réponses Es'!BA3)</f>
      </c>
      <c r="AL5" s="70">
        <f>IF('Encodage réponses Es'!BB3="","",'Encodage réponses Es'!BB3)</f>
      </c>
      <c r="AM5" s="70">
        <f>IF('Encodage réponses Es'!BC3="","",'Encodage réponses Es'!BC3)</f>
      </c>
      <c r="AN5" s="70">
        <f>IF('Encodage réponses Es'!BD3="","",'Encodage réponses Es'!BD3)</f>
      </c>
      <c r="AO5" s="70">
        <f>IF('Encodage réponses Es'!BE3="","",'Encodage réponses Es'!BE3)</f>
      </c>
      <c r="AP5" s="70">
        <f>IF('Encodage réponses Es'!BF3="","",'Encodage réponses Es'!BF3)</f>
      </c>
      <c r="AQ5" s="70">
        <f>IF('Encodage réponses Es'!BG3="","",'Encodage réponses Es'!BG3)</f>
      </c>
      <c r="AR5" s="70">
        <f>IF('Encodage réponses Es'!BH3="","",'Encodage réponses Es'!BH3)</f>
      </c>
      <c r="AS5" s="70">
        <f>IF('Encodage réponses Es'!BI3="","",'Encodage réponses Es'!BI3)</f>
      </c>
      <c r="AT5" s="73">
        <f>IF('Encodage réponses Es'!BJ3="","",'Encodage réponses Es'!BJ3)</f>
      </c>
      <c r="AU5" s="464">
        <f>IF(OR(COUNTIF(T5:AT5,"a")&gt;0,COUNTBLANK(T5:AT5)&gt;0),"",COUNTIF(T5:AT5,2)*2+COUNTIF(T5:AT5,1))</f>
      </c>
      <c r="AV5" s="465"/>
      <c r="AW5" s="70">
        <f>IF('Encodage réponses Es'!N3="","",'Encodage réponses Es'!N3)</f>
      </c>
      <c r="AX5" s="70">
        <f>IF('Encodage réponses Es'!W3="","",'Encodage réponses Es'!W3)</f>
      </c>
      <c r="AY5" s="70">
        <f>IF('Encodage réponses Es'!X3="","",'Encodage réponses Es'!X3)</f>
      </c>
      <c r="AZ5" s="70">
        <f>IF('Encodage réponses Es'!Y3="","",'Encodage réponses Es'!Y3)</f>
      </c>
      <c r="BA5" s="70">
        <f>IF('Encodage réponses Es'!Z3="","",'Encodage réponses Es'!Z3)</f>
      </c>
      <c r="BB5" s="70">
        <f>IF('Encodage réponses Es'!AD3="","",'Encodage réponses Es'!AD3)</f>
      </c>
      <c r="BC5" s="25">
        <f>IF('Encodage réponses Es'!AE3="","",'Encodage réponses Es'!AE3)</f>
      </c>
      <c r="BD5" s="70">
        <f>IF('Encodage réponses Es'!AO3="","",'Encodage réponses Es'!AO3)</f>
      </c>
      <c r="BE5" s="70">
        <f>IF('Encodage réponses Es'!AS3="","",'Encodage réponses Es'!AS3)</f>
      </c>
      <c r="BF5" s="25">
        <f>IF('Encodage réponses Es'!AZ3="","",'Encodage réponses Es'!AZ3)</f>
      </c>
      <c r="BG5" s="427">
        <f>IF(OR(COUNTIF(AW5:BF5,"a")&gt;0,COUNTBLANK(AW5:BF5)&gt;0),"",COUNTIF(AW5:BF5,2)*2+(COUNTIF(AW5:BF5,1)))</f>
      </c>
      <c r="BH5" s="428"/>
      <c r="BI5" s="25">
        <f>IF('Encodage réponses Es'!F3="","",'Encodage réponses Es'!F3)</f>
      </c>
      <c r="BJ5" s="25">
        <f>IF('Encodage réponses Es'!H3="","",'Encodage réponses Es'!H3)</f>
      </c>
      <c r="BK5" s="25">
        <f>IF('Encodage réponses Es'!J3="","",'Encodage réponses Es'!J3)</f>
      </c>
      <c r="BL5" s="25">
        <f>IF('Encodage réponses Es'!L3="","",'Encodage réponses Es'!L3)</f>
      </c>
      <c r="BM5" s="25">
        <f>IF('Encodage réponses Es'!Q3="","",'Encodage réponses Es'!Q3)</f>
      </c>
      <c r="BN5" s="25">
        <f>IF('Encodage réponses Es'!R3="","",'Encodage réponses Es'!R3)</f>
      </c>
      <c r="BO5" s="25">
        <f>IF('Encodage réponses Es'!U3="","",'Encodage réponses Es'!U3)</f>
      </c>
      <c r="BP5" s="25">
        <f>IF('Encodage réponses Es'!V3="","",'Encodage réponses Es'!V3)</f>
      </c>
      <c r="BQ5" s="25">
        <f>IF('Encodage réponses Es'!AJ3="","",'Encodage réponses Es'!AJ3)</f>
      </c>
      <c r="BR5" s="25">
        <f>IF('Encodage réponses Es'!AK3="","",'Encodage réponses Es'!AK3)</f>
      </c>
      <c r="BS5" s="25">
        <f>IF('Encodage réponses Es'!AL3="","",'Encodage réponses Es'!AL3)</f>
      </c>
      <c r="BT5" s="25">
        <f>IF('Encodage réponses Es'!AT3="","",'Encodage réponses Es'!AT3)</f>
      </c>
      <c r="BU5" s="25">
        <f>IF('Encodage réponses Es'!AU3="","",'Encodage réponses Es'!AU3)</f>
      </c>
      <c r="BV5" s="427">
        <f>IF(OR(COUNTIF(BI5:BU5,"a")&gt;0,COUNTBLANK(BI5:BU5)&gt;0),"",COUNTIF(BI5:BU5,1))</f>
      </c>
      <c r="BW5" s="428"/>
      <c r="BX5" s="25">
        <f>IF('Encodage réponses Es'!S3="","",'Encodage réponses Es'!S3)</f>
      </c>
      <c r="BY5" s="433">
        <f>IF(OR(BX5="a",BX5=""),"",IF(BX5=9,0,BX5))</f>
      </c>
      <c r="BZ5" s="434"/>
      <c r="CA5" s="25">
        <f>IF('Encodage réponses Es'!T3="","",'Encodage réponses Es'!T3)</f>
      </c>
      <c r="CB5" s="433">
        <f>IF(OR(CA5="a",CA5=""),"",IF(CA5=9,0,CA5))</f>
      </c>
      <c r="CC5" s="434"/>
      <c r="CD5" s="90">
        <f>IF('Encodage réponses Es'!Y3="","",'Encodage réponses Es'!Y3)</f>
      </c>
      <c r="CE5" s="60">
        <f>IF('Encodage réponses Es'!Z3="","",'Encodage réponses Es'!Z3)</f>
      </c>
      <c r="CF5" s="433">
        <f aca="true" t="shared" si="1" ref="CF5:CF38">IF(OR(COUNTIF(CD5:CE5,"a")&gt;0,COUNTBLANK(CD5:CE5)&gt;0),"",COUNTIF(CD5:CE5,1))</f>
      </c>
      <c r="CG5" s="434"/>
      <c r="CH5" s="70">
        <f>IF('Encodage réponses Es'!BN3="","",'Encodage réponses Es'!BN3)</f>
      </c>
      <c r="CI5" s="433">
        <f>IF(OR(CH5="a",CH5=""),"",IF(CH5=9,0,CH5))</f>
      </c>
      <c r="CJ5" s="434"/>
      <c r="CK5" s="196">
        <f>IF('Encodage réponses Es'!BM3="","",'Encodage réponses Es'!BM3)</f>
      </c>
      <c r="CL5" s="433">
        <f>IF(OR(CK5="a",CK5=""),"",IF(CK5=9,0,CK5))</f>
      </c>
      <c r="CM5" s="434"/>
      <c r="CN5" s="69">
        <f>IF('Encodage réponses Es'!BO3="","",'Encodage réponses Es'!BO3)</f>
      </c>
      <c r="CO5" s="433">
        <f>IF(OR(CN5="a",CN5=""),"",IF(CN5=9,0,CN5))</f>
      </c>
      <c r="CP5" s="434"/>
      <c r="CQ5" s="69">
        <f>IF('Encodage réponses Es'!BP3="","",'Encodage réponses Es'!BP3)</f>
      </c>
      <c r="CR5" s="433">
        <f>IF(OR(CQ5="a",CQ5=""),"",IF(CQ5=9,0,CQ5))</f>
      </c>
      <c r="CS5" s="434"/>
      <c r="CT5" s="69">
        <f>IF('Encodage réponses Es'!BQ3="","",'Encodage réponses Es'!BQ3)</f>
      </c>
      <c r="CU5" s="433">
        <f>IF(OR(CT5="a",CT5=""),"",IF(CT5=9,0,CT5))</f>
      </c>
      <c r="CV5" s="434"/>
      <c r="CW5" s="69">
        <f>IF('Encodage réponses Es'!BR3="","",'Encodage réponses Es'!BR3)</f>
      </c>
      <c r="CX5" s="433">
        <f>IF(OR(CW5="a",CW5=""),"",IF(CW5=9,0,CW5))</f>
      </c>
      <c r="CY5" s="434"/>
      <c r="CZ5" s="69">
        <f>IF('Encodage réponses Es'!BU3="","",'Encodage réponses Es'!BU3)</f>
      </c>
      <c r="DA5" s="433">
        <f>IF(OR(CZ5="a",CZ5=""),"",IF(CZ5=9,0,CZ5))</f>
      </c>
      <c r="DB5" s="434"/>
      <c r="DC5" s="24">
        <f>IF('Encodage réponses Es'!BT3="","",'Encodage réponses Es'!BT3)</f>
      </c>
      <c r="DD5" s="433">
        <f>IF(OR(DC5="a",DC5=""),"",IF(DC5=9,0,DC5))</f>
      </c>
      <c r="DE5" s="434"/>
      <c r="DF5" s="24">
        <f>IF('Encodage réponses Es'!BL3="","",'Encodage réponses Es'!BL3)</f>
      </c>
      <c r="DG5" s="433">
        <f>IF(OR(DF5="a",DF5=""),"",IF(DF5=9,0,DF5))</f>
      </c>
      <c r="DH5" s="434"/>
      <c r="DI5" s="193"/>
      <c r="DJ5" s="24">
        <f>IF('Encodage réponses Es'!BS3="","",'Encodage réponses Es'!BS3)</f>
      </c>
      <c r="DK5" s="433">
        <f>IF(OR(DJ5="a",DJ5=""),"",IF(DJ5=9,0,DJ5))</f>
      </c>
      <c r="DL5" s="434"/>
    </row>
    <row r="6" spans="1:116" ht="11.25" customHeight="1">
      <c r="A6" s="392"/>
      <c r="B6" s="393"/>
      <c r="C6" s="161">
        <v>2</v>
      </c>
      <c r="D6" s="163"/>
      <c r="E6" s="163"/>
      <c r="F6" s="323">
        <f aca="true" t="shared" si="2" ref="F6:F38">IF(OR(R6="",AU6="",BG6="",BV6="",BY6="",CB6="",CF6=""),"",R6+AU6+BG6+BV6+BY6+CB6+CF6)</f>
      </c>
      <c r="G6" s="105">
        <f aca="true" t="shared" si="3" ref="G6:G38">IF(F6="","",F6/$F$4)</f>
      </c>
      <c r="H6" s="274">
        <f>IF(OR('Encodage réponses Es'!E4="",F6=""),"",'Encodage réponses Es'!E4)</f>
      </c>
      <c r="I6" s="163"/>
      <c r="J6" s="323">
        <f aca="true" t="shared" si="4" ref="J6:J38">IF(OR(CI6="",CL6="",CO6="",CR6="",CU6="",CX6="",DA6="",DD6="",DG6="",DK6=""),"",CI6+CL6+CO6+CR6+CU6+CX6+DA6+DD6+DG6+DK6)</f>
      </c>
      <c r="K6" s="105">
        <f aca="true" t="shared" si="5" ref="K6:K38">IF(J6="","",J6/$J$4)</f>
      </c>
      <c r="L6" s="218">
        <f>IF(OR('Encodage réponses Es'!BK4="",J6=""),"",'Encodage réponses Es'!BK4)</f>
      </c>
      <c r="M6" s="162"/>
      <c r="N6" s="154"/>
      <c r="O6" s="21">
        <f>IF('Encodage réponses Es'!AI4="","",'Encodage réponses Es'!AI4)</f>
      </c>
      <c r="P6" s="22">
        <f>IF('Encodage réponses Es'!AV4="","",'Encodage réponses Es'!AV4)</f>
      </c>
      <c r="Q6" s="137">
        <f>IF('Encodage réponses Es'!AX4="","",'Encodage réponses Es'!AX4)</f>
      </c>
      <c r="R6" s="359">
        <f t="shared" si="0"/>
      </c>
      <c r="S6" s="410"/>
      <c r="T6" s="21">
        <f>IF('Encodage réponses Es'!G4="","",'Encodage réponses Es'!G4)</f>
      </c>
      <c r="U6" s="22">
        <f>IF('Encodage réponses Es'!I4="","",'Encodage réponses Es'!I4)</f>
      </c>
      <c r="V6" s="22">
        <f>IF('Encodage réponses Es'!K4="","",'Encodage réponses Es'!K4)</f>
      </c>
      <c r="W6" s="22">
        <f>IF('Encodage réponses Es'!M4="","",'Encodage réponses Es'!M4)</f>
      </c>
      <c r="X6" s="22">
        <f>IF('Encodage réponses Es'!O4="","",'Encodage réponses Es'!O4)</f>
      </c>
      <c r="Y6" s="22">
        <f>IF('Encodage réponses Es'!P4="","",'Encodage réponses Es'!P4)</f>
      </c>
      <c r="Z6" s="22">
        <f>IF('Encodage réponses Es'!AA4="","",'Encodage réponses Es'!AA4)</f>
      </c>
      <c r="AA6" s="22">
        <f>IF('Encodage réponses Es'!AB4="","",'Encodage réponses Es'!AB4)</f>
      </c>
      <c r="AB6" s="22">
        <f>IF('Encodage réponses Es'!AF4="","",'Encodage réponses Es'!AF4)</f>
      </c>
      <c r="AC6" s="22">
        <f>IF('Encodage réponses Es'!AG4="","",'Encodage réponses Es'!AG4)</f>
      </c>
      <c r="AD6" s="22">
        <f>IF('Encodage réponses Es'!AH4="","",'Encodage réponses Es'!AH4)</f>
      </c>
      <c r="AE6" s="22">
        <f>IF('Encodage réponses Es'!AM4="","",'Encodage réponses Es'!AM4)</f>
      </c>
      <c r="AF6" s="22">
        <f>IF('Encodage réponses Es'!AN4="","",'Encodage réponses Es'!AN4)</f>
      </c>
      <c r="AG6" s="22">
        <f>IF('Encodage réponses Es'!AP4="","",'Encodage réponses Es'!AP4)</f>
      </c>
      <c r="AH6" s="22">
        <f>IF('Encodage réponses Es'!AR4="","",'Encodage réponses Es'!AR4)</f>
      </c>
      <c r="AI6" s="22">
        <f>IF('Encodage réponses Es'!AW4="","",'Encodage réponses Es'!AW4)</f>
      </c>
      <c r="AJ6" s="22">
        <f>IF('Encodage réponses Es'!AY4="","",'Encodage réponses Es'!AY4)</f>
      </c>
      <c r="AK6" s="22">
        <f>IF('Encodage réponses Es'!BA4="","",'Encodage réponses Es'!BA4)</f>
      </c>
      <c r="AL6" s="22">
        <f>IF('Encodage réponses Es'!BB4="","",'Encodage réponses Es'!BB4)</f>
      </c>
      <c r="AM6" s="22">
        <f>IF('Encodage réponses Es'!BC4="","",'Encodage réponses Es'!BC4)</f>
      </c>
      <c r="AN6" s="22">
        <f>IF('Encodage réponses Es'!BD4="","",'Encodage réponses Es'!BD4)</f>
      </c>
      <c r="AO6" s="22">
        <f>IF('Encodage réponses Es'!BE4="","",'Encodage réponses Es'!BE4)</f>
      </c>
      <c r="AP6" s="22">
        <f>IF('Encodage réponses Es'!BF4="","",'Encodage réponses Es'!BF4)</f>
      </c>
      <c r="AQ6" s="22">
        <f>IF('Encodage réponses Es'!BG4="","",'Encodage réponses Es'!BG4)</f>
      </c>
      <c r="AR6" s="22">
        <f>IF('Encodage réponses Es'!BH4="","",'Encodage réponses Es'!BH4)</f>
      </c>
      <c r="AS6" s="22">
        <f>IF('Encodage réponses Es'!BI4="","",'Encodage réponses Es'!BI4)</f>
      </c>
      <c r="AT6" s="137">
        <f>IF('Encodage réponses Es'!BJ4="","",'Encodage réponses Es'!BJ4)</f>
      </c>
      <c r="AU6" s="464">
        <f aca="true" t="shared" si="6" ref="AU6:AU38">IF(OR(COUNTIF(T6:AT6,"a")&gt;0,COUNTBLANK(T6:AT6)&gt;0),"",COUNTIF(T6:AT6,2)*2+COUNTIF(T6:AT6,1))</f>
      </c>
      <c r="AV6" s="465"/>
      <c r="AW6" s="22">
        <f>IF('Encodage réponses Es'!N4="","",'Encodage réponses Es'!N4)</f>
      </c>
      <c r="AX6" s="22">
        <f>IF('Encodage réponses Es'!W4="","",'Encodage réponses Es'!W4)</f>
      </c>
      <c r="AY6" s="22">
        <f>IF('Encodage réponses Es'!X4="","",'Encodage réponses Es'!X4)</f>
      </c>
      <c r="AZ6" s="22">
        <f>IF('Encodage réponses Es'!Y4="","",'Encodage réponses Es'!Y4)</f>
      </c>
      <c r="BA6" s="22">
        <f>IF('Encodage réponses Es'!Z4="","",'Encodage réponses Es'!Z4)</f>
      </c>
      <c r="BB6" s="25">
        <f>IF('Encodage réponses Es'!AD4="","",'Encodage réponses Es'!AD4)</f>
      </c>
      <c r="BC6" s="25">
        <f>IF('Encodage réponses Es'!AE4="","",'Encodage réponses Es'!AE4)</f>
      </c>
      <c r="BD6" s="22">
        <f>IF('Encodage réponses Es'!AO4="","",'Encodage réponses Es'!AO4)</f>
      </c>
      <c r="BE6" s="22">
        <f>IF('Encodage réponses Es'!AS4="","",'Encodage réponses Es'!AS4)</f>
      </c>
      <c r="BF6" s="25">
        <f>IF('Encodage réponses Es'!AZ4="","",'Encodage réponses Es'!AZ4)</f>
      </c>
      <c r="BG6" s="427">
        <f aca="true" t="shared" si="7" ref="BG6:BG38">IF(OR(COUNTIF(AW6:BF6,"a")&gt;0,COUNTBLANK(AW6:BF6)&gt;0),"",COUNTIF(AW6:BF6,2)*2+(COUNTIF(AW6:BF6,1)))</f>
      </c>
      <c r="BH6" s="428"/>
      <c r="BI6" s="25">
        <f>IF('Encodage réponses Es'!F4="","",'Encodage réponses Es'!F4)</f>
      </c>
      <c r="BJ6" s="25">
        <f>IF('Encodage réponses Es'!H4="","",'Encodage réponses Es'!H4)</f>
      </c>
      <c r="BK6" s="25">
        <f>IF('Encodage réponses Es'!J4="","",'Encodage réponses Es'!J4)</f>
      </c>
      <c r="BL6" s="25">
        <f>IF('Encodage réponses Es'!L4="","",'Encodage réponses Es'!L4)</f>
      </c>
      <c r="BM6" s="25">
        <f>IF('Encodage réponses Es'!Q4="","",'Encodage réponses Es'!Q4)</f>
      </c>
      <c r="BN6" s="25">
        <f>IF('Encodage réponses Es'!R4="","",'Encodage réponses Es'!R4)</f>
      </c>
      <c r="BO6" s="25">
        <f>IF('Encodage réponses Es'!U4="","",'Encodage réponses Es'!U4)</f>
      </c>
      <c r="BP6" s="25">
        <f>IF('Encodage réponses Es'!V4="","",'Encodage réponses Es'!V4)</f>
      </c>
      <c r="BQ6" s="25">
        <f>IF('Encodage réponses Es'!AJ4="","",'Encodage réponses Es'!AJ4)</f>
      </c>
      <c r="BR6" s="25">
        <f>IF('Encodage réponses Es'!AK4="","",'Encodage réponses Es'!AK4)</f>
      </c>
      <c r="BS6" s="25">
        <f>IF('Encodage réponses Es'!AL4="","",'Encodage réponses Es'!AL4)</f>
      </c>
      <c r="BT6" s="25">
        <f>IF('Encodage réponses Es'!AT4="","",'Encodage réponses Es'!AT4)</f>
      </c>
      <c r="BU6" s="25">
        <f>IF('Encodage réponses Es'!AU4="","",'Encodage réponses Es'!AU4)</f>
      </c>
      <c r="BV6" s="427">
        <f aca="true" t="shared" si="8" ref="BV6:BV38">IF(OR(COUNTIF(BI6:BU6,"a")&gt;0,COUNTBLANK(BI6:BU6)&gt;0),"",COUNTIF(BI6:BU6,1))</f>
      </c>
      <c r="BW6" s="428"/>
      <c r="BX6" s="25">
        <f>IF('Encodage réponses Es'!S4="","",'Encodage réponses Es'!S4)</f>
      </c>
      <c r="BY6" s="429">
        <f aca="true" t="shared" si="9" ref="BY6:BY38">IF(OR(BX6="a",BX6=""),"",IF(BX6=9,0,BX6))</f>
      </c>
      <c r="BZ6" s="430"/>
      <c r="CA6" s="25">
        <f>IF('Encodage réponses Es'!T4="","",'Encodage réponses Es'!T4)</f>
      </c>
      <c r="CB6" s="429">
        <f aca="true" t="shared" si="10" ref="CB6:CB38">IF(OR(CA6="a",CA6=""),"",IF(CA6=9,0,CA6))</f>
      </c>
      <c r="CC6" s="430"/>
      <c r="CD6" s="24">
        <f>IF('Encodage réponses Es'!Y4="","",'Encodage réponses Es'!Y4)</f>
      </c>
      <c r="CE6" s="26">
        <f>IF('Encodage réponses Es'!Z4="","",'Encodage réponses Es'!Z4)</f>
      </c>
      <c r="CF6" s="359">
        <f t="shared" si="1"/>
      </c>
      <c r="CG6" s="410"/>
      <c r="CH6" s="22">
        <f>IF('Encodage réponses Es'!BN4="","",'Encodage réponses Es'!BN4)</f>
      </c>
      <c r="CI6" s="429">
        <f aca="true" t="shared" si="11" ref="CI6:CI38">IF(OR(CH6="a",CH6=""),"",CH6)</f>
      </c>
      <c r="CJ6" s="430"/>
      <c r="CK6" s="197">
        <f>IF('Encodage réponses Es'!BM4="","",'Encodage réponses Es'!BM4)</f>
      </c>
      <c r="CL6" s="429">
        <f aca="true" t="shared" si="12" ref="CL6:CL38">IF(OR(CK6="a",CK6=""),"",IF(CK6=9,0,CK6))</f>
      </c>
      <c r="CM6" s="430"/>
      <c r="CN6" s="69">
        <f>IF('Encodage réponses Es'!BO4="","",'Encodage réponses Es'!BO4)</f>
      </c>
      <c r="CO6" s="429">
        <f aca="true" t="shared" si="13" ref="CO6:CO38">IF(OR(CN6="a",CN6=""),"",IF(CN6=9,0,CN6))</f>
      </c>
      <c r="CP6" s="430"/>
      <c r="CQ6" s="69">
        <f>IF('Encodage réponses Es'!BP4="","",'Encodage réponses Es'!BP4)</f>
      </c>
      <c r="CR6" s="429">
        <f aca="true" t="shared" si="14" ref="CR6:CR38">IF(OR(CQ6="a",CQ6=""),"",IF(CQ6=9,0,CQ6))</f>
      </c>
      <c r="CS6" s="430"/>
      <c r="CT6" s="69">
        <f>IF('Encodage réponses Es'!BQ4="","",'Encodage réponses Es'!BQ4)</f>
      </c>
      <c r="CU6" s="429">
        <f aca="true" t="shared" si="15" ref="CU6:CU38">IF(OR(CT6="a",CT6=""),"",IF(CT6=9,0,CT6))</f>
      </c>
      <c r="CV6" s="430"/>
      <c r="CW6" s="69">
        <f>IF('Encodage réponses Es'!BR4="","",'Encodage réponses Es'!BR4)</f>
      </c>
      <c r="CX6" s="429">
        <f aca="true" t="shared" si="16" ref="CX6:CX38">IF(OR(CW6="a",CW6=""),"",IF(CW6=9,0,CW6))</f>
      </c>
      <c r="CY6" s="430"/>
      <c r="CZ6" s="69">
        <f>IF('Encodage réponses Es'!BU4="","",'Encodage réponses Es'!BU4)</f>
      </c>
      <c r="DA6" s="429">
        <f aca="true" t="shared" si="17" ref="DA6:DA38">IF(OR(CZ6="a",CZ6=""),"",IF(CZ6=9,0,CZ6))</f>
      </c>
      <c r="DB6" s="430"/>
      <c r="DC6" s="24">
        <f>IF('Encodage réponses Es'!BT4="","",'Encodage réponses Es'!BT4)</f>
      </c>
      <c r="DD6" s="429">
        <f aca="true" t="shared" si="18" ref="DD6:DD38">IF(OR(DC6="a",DC6=""),"",IF(DC6=9,0,DC6))</f>
      </c>
      <c r="DE6" s="430"/>
      <c r="DF6" s="24">
        <f>IF('Encodage réponses Es'!BL4="","",'Encodage réponses Es'!BL4)</f>
      </c>
      <c r="DG6" s="429">
        <f aca="true" t="shared" si="19" ref="DG6:DG38">IF(OR(DF6="a",DF6=""),"",IF(DF6=9,0,DF6))</f>
      </c>
      <c r="DH6" s="430"/>
      <c r="DI6" s="194"/>
      <c r="DJ6" s="24">
        <f>IF('Encodage réponses Es'!BS4="","",'Encodage réponses Es'!BS4)</f>
      </c>
      <c r="DK6" s="429">
        <f aca="true" t="shared" si="20" ref="DK6:DK38">IF(OR(DJ6="a",DJ6=""),"",IF(DJ6=9,0,DJ6))</f>
      </c>
      <c r="DL6" s="430"/>
    </row>
    <row r="7" spans="1:116" ht="11.25" customHeight="1">
      <c r="A7" s="392"/>
      <c r="B7" s="393"/>
      <c r="C7" s="161">
        <v>3</v>
      </c>
      <c r="D7" s="163"/>
      <c r="E7" s="163"/>
      <c r="F7" s="323">
        <f t="shared" si="2"/>
      </c>
      <c r="G7" s="105">
        <f t="shared" si="3"/>
      </c>
      <c r="H7" s="274">
        <f>IF(OR('Encodage réponses Es'!E5="",F7=""),"",'Encodage réponses Es'!E5)</f>
      </c>
      <c r="I7" s="163"/>
      <c r="J7" s="323">
        <f t="shared" si="4"/>
      </c>
      <c r="K7" s="105">
        <f t="shared" si="5"/>
      </c>
      <c r="L7" s="218">
        <f>IF(OR('Encodage réponses Es'!BK5="",J7=""),"",'Encodage réponses Es'!BK5)</f>
      </c>
      <c r="M7" s="162"/>
      <c r="N7" s="154"/>
      <c r="O7" s="21">
        <f>IF('Encodage réponses Es'!AI5="","",'Encodage réponses Es'!AI5)</f>
      </c>
      <c r="P7" s="22">
        <f>IF('Encodage réponses Es'!AV5="","",'Encodage réponses Es'!AV5)</f>
      </c>
      <c r="Q7" s="137">
        <f>IF('Encodage réponses Es'!AX5="","",'Encodage réponses Es'!AX5)</f>
      </c>
      <c r="R7" s="359">
        <f t="shared" si="0"/>
      </c>
      <c r="S7" s="410"/>
      <c r="T7" s="21">
        <f>IF('Encodage réponses Es'!G5="","",'Encodage réponses Es'!G5)</f>
      </c>
      <c r="U7" s="22">
        <f>IF('Encodage réponses Es'!I5="","",'Encodage réponses Es'!I5)</f>
      </c>
      <c r="V7" s="22">
        <f>IF('Encodage réponses Es'!K5="","",'Encodage réponses Es'!K5)</f>
      </c>
      <c r="W7" s="22">
        <f>IF('Encodage réponses Es'!M5="","",'Encodage réponses Es'!M5)</f>
      </c>
      <c r="X7" s="22">
        <f>IF('Encodage réponses Es'!O5="","",'Encodage réponses Es'!O5)</f>
      </c>
      <c r="Y7" s="22">
        <f>IF('Encodage réponses Es'!P5="","",'Encodage réponses Es'!P5)</f>
      </c>
      <c r="Z7" s="22">
        <f>IF('Encodage réponses Es'!AA5="","",'Encodage réponses Es'!AA5)</f>
      </c>
      <c r="AA7" s="22">
        <f>IF('Encodage réponses Es'!AB5="","",'Encodage réponses Es'!AB5)</f>
      </c>
      <c r="AB7" s="22">
        <f>IF('Encodage réponses Es'!AF5="","",'Encodage réponses Es'!AF5)</f>
      </c>
      <c r="AC7" s="22">
        <f>IF('Encodage réponses Es'!AG5="","",'Encodage réponses Es'!AG5)</f>
      </c>
      <c r="AD7" s="22">
        <f>IF('Encodage réponses Es'!AH5="","",'Encodage réponses Es'!AH5)</f>
      </c>
      <c r="AE7" s="22">
        <f>IF('Encodage réponses Es'!AM5="","",'Encodage réponses Es'!AM5)</f>
      </c>
      <c r="AF7" s="22">
        <f>IF('Encodage réponses Es'!AN5="","",'Encodage réponses Es'!AN5)</f>
      </c>
      <c r="AG7" s="22">
        <f>IF('Encodage réponses Es'!AP5="","",'Encodage réponses Es'!AP5)</f>
      </c>
      <c r="AH7" s="22">
        <f>IF('Encodage réponses Es'!AR5="","",'Encodage réponses Es'!AR5)</f>
      </c>
      <c r="AI7" s="22">
        <f>IF('Encodage réponses Es'!AW5="","",'Encodage réponses Es'!AW5)</f>
      </c>
      <c r="AJ7" s="22">
        <f>IF('Encodage réponses Es'!AY5="","",'Encodage réponses Es'!AY5)</f>
      </c>
      <c r="AK7" s="22">
        <f>IF('Encodage réponses Es'!BA5="","",'Encodage réponses Es'!BA5)</f>
      </c>
      <c r="AL7" s="22">
        <f>IF('Encodage réponses Es'!BB5="","",'Encodage réponses Es'!BB5)</f>
      </c>
      <c r="AM7" s="22">
        <f>IF('Encodage réponses Es'!BC5="","",'Encodage réponses Es'!BC5)</f>
      </c>
      <c r="AN7" s="22">
        <f>IF('Encodage réponses Es'!BD5="","",'Encodage réponses Es'!BD5)</f>
      </c>
      <c r="AO7" s="22">
        <f>IF('Encodage réponses Es'!BE5="","",'Encodage réponses Es'!BE5)</f>
      </c>
      <c r="AP7" s="22">
        <f>IF('Encodage réponses Es'!BF5="","",'Encodage réponses Es'!BF5)</f>
      </c>
      <c r="AQ7" s="22">
        <f>IF('Encodage réponses Es'!BG5="","",'Encodage réponses Es'!BG5)</f>
      </c>
      <c r="AR7" s="22">
        <f>IF('Encodage réponses Es'!BH5="","",'Encodage réponses Es'!BH5)</f>
      </c>
      <c r="AS7" s="22">
        <f>IF('Encodage réponses Es'!BI5="","",'Encodage réponses Es'!BI5)</f>
      </c>
      <c r="AT7" s="137">
        <f>IF('Encodage réponses Es'!BJ5="","",'Encodage réponses Es'!BJ5)</f>
      </c>
      <c r="AU7" s="464">
        <f t="shared" si="6"/>
      </c>
      <c r="AV7" s="465"/>
      <c r="AW7" s="22">
        <f>IF('Encodage réponses Es'!N5="","",'Encodage réponses Es'!N5)</f>
      </c>
      <c r="AX7" s="22">
        <f>IF('Encodage réponses Es'!W5="","",'Encodage réponses Es'!W5)</f>
      </c>
      <c r="AY7" s="22">
        <f>IF('Encodage réponses Es'!X5="","",'Encodage réponses Es'!X5)</f>
      </c>
      <c r="AZ7" s="22">
        <f>IF('Encodage réponses Es'!Y5="","",'Encodage réponses Es'!Y5)</f>
      </c>
      <c r="BA7" s="22">
        <f>IF('Encodage réponses Es'!Z5="","",'Encodage réponses Es'!Z5)</f>
      </c>
      <c r="BB7" s="25">
        <f>IF('Encodage réponses Es'!AD5="","",'Encodage réponses Es'!AD5)</f>
      </c>
      <c r="BC7" s="25">
        <f>IF('Encodage réponses Es'!AE5="","",'Encodage réponses Es'!AE5)</f>
      </c>
      <c r="BD7" s="22">
        <f>IF('Encodage réponses Es'!AO5="","",'Encodage réponses Es'!AO5)</f>
      </c>
      <c r="BE7" s="22">
        <f>IF('Encodage réponses Es'!AS5="","",'Encodage réponses Es'!AS5)</f>
      </c>
      <c r="BF7" s="25">
        <f>IF('Encodage réponses Es'!AZ5="","",'Encodage réponses Es'!AZ5)</f>
      </c>
      <c r="BG7" s="427">
        <f t="shared" si="7"/>
      </c>
      <c r="BH7" s="428"/>
      <c r="BI7" s="25">
        <f>IF('Encodage réponses Es'!F5="","",'Encodage réponses Es'!F5)</f>
      </c>
      <c r="BJ7" s="25">
        <f>IF('Encodage réponses Es'!H5="","",'Encodage réponses Es'!H5)</f>
      </c>
      <c r="BK7" s="25">
        <f>IF('Encodage réponses Es'!J5="","",'Encodage réponses Es'!J5)</f>
      </c>
      <c r="BL7" s="25">
        <f>IF('Encodage réponses Es'!L5="","",'Encodage réponses Es'!L5)</f>
      </c>
      <c r="BM7" s="25">
        <f>IF('Encodage réponses Es'!Q5="","",'Encodage réponses Es'!Q5)</f>
      </c>
      <c r="BN7" s="25">
        <f>IF('Encodage réponses Es'!R5="","",'Encodage réponses Es'!R5)</f>
      </c>
      <c r="BO7" s="25">
        <f>IF('Encodage réponses Es'!U5="","",'Encodage réponses Es'!U5)</f>
      </c>
      <c r="BP7" s="25">
        <f>IF('Encodage réponses Es'!V5="","",'Encodage réponses Es'!V5)</f>
      </c>
      <c r="BQ7" s="25">
        <f>IF('Encodage réponses Es'!AJ5="","",'Encodage réponses Es'!AJ5)</f>
      </c>
      <c r="BR7" s="25">
        <f>IF('Encodage réponses Es'!AK5="","",'Encodage réponses Es'!AK5)</f>
      </c>
      <c r="BS7" s="25">
        <f>IF('Encodage réponses Es'!AL5="","",'Encodage réponses Es'!AL5)</f>
      </c>
      <c r="BT7" s="25">
        <f>IF('Encodage réponses Es'!AT5="","",'Encodage réponses Es'!AT5)</f>
      </c>
      <c r="BU7" s="25">
        <f>IF('Encodage réponses Es'!AU5="","",'Encodage réponses Es'!AU5)</f>
      </c>
      <c r="BV7" s="427">
        <f t="shared" si="8"/>
      </c>
      <c r="BW7" s="428"/>
      <c r="BX7" s="25">
        <f>IF('Encodage réponses Es'!S5="","",'Encodage réponses Es'!S5)</f>
      </c>
      <c r="BY7" s="429">
        <f t="shared" si="9"/>
      </c>
      <c r="BZ7" s="430"/>
      <c r="CA7" s="25">
        <f>IF('Encodage réponses Es'!T5="","",'Encodage réponses Es'!T5)</f>
      </c>
      <c r="CB7" s="429">
        <f t="shared" si="10"/>
      </c>
      <c r="CC7" s="430"/>
      <c r="CD7" s="24">
        <f>IF('Encodage réponses Es'!Y5="","",'Encodage réponses Es'!Y5)</f>
      </c>
      <c r="CE7" s="26">
        <f>IF('Encodage réponses Es'!Z5="","",'Encodage réponses Es'!Z5)</f>
      </c>
      <c r="CF7" s="359">
        <f t="shared" si="1"/>
      </c>
      <c r="CG7" s="410"/>
      <c r="CH7" s="22">
        <f>IF('Encodage réponses Es'!BN5="","",'Encodage réponses Es'!BN5)</f>
      </c>
      <c r="CI7" s="429">
        <f t="shared" si="11"/>
      </c>
      <c r="CJ7" s="430"/>
      <c r="CK7" s="197">
        <f>IF('Encodage réponses Es'!BM5="","",'Encodage réponses Es'!BM5)</f>
      </c>
      <c r="CL7" s="429">
        <f t="shared" si="12"/>
      </c>
      <c r="CM7" s="430"/>
      <c r="CN7" s="69">
        <f>IF('Encodage réponses Es'!BO5="","",'Encodage réponses Es'!BO5)</f>
      </c>
      <c r="CO7" s="429">
        <f t="shared" si="13"/>
      </c>
      <c r="CP7" s="430"/>
      <c r="CQ7" s="69">
        <f>IF('Encodage réponses Es'!BP5="","",'Encodage réponses Es'!BP5)</f>
      </c>
      <c r="CR7" s="429">
        <f t="shared" si="14"/>
      </c>
      <c r="CS7" s="430"/>
      <c r="CT7" s="69">
        <f>IF('Encodage réponses Es'!BQ5="","",'Encodage réponses Es'!BQ5)</f>
      </c>
      <c r="CU7" s="429">
        <f t="shared" si="15"/>
      </c>
      <c r="CV7" s="430"/>
      <c r="CW7" s="69">
        <f>IF('Encodage réponses Es'!BR5="","",'Encodage réponses Es'!BR5)</f>
      </c>
      <c r="CX7" s="429">
        <f t="shared" si="16"/>
      </c>
      <c r="CY7" s="430"/>
      <c r="CZ7" s="69">
        <f>IF('Encodage réponses Es'!BU5="","",'Encodage réponses Es'!BU5)</f>
      </c>
      <c r="DA7" s="429">
        <f t="shared" si="17"/>
      </c>
      <c r="DB7" s="430"/>
      <c r="DC7" s="24">
        <f>IF('Encodage réponses Es'!BT5="","",'Encodage réponses Es'!BT5)</f>
      </c>
      <c r="DD7" s="429">
        <f t="shared" si="18"/>
      </c>
      <c r="DE7" s="430"/>
      <c r="DF7" s="24">
        <f>IF('Encodage réponses Es'!BL5="","",'Encodage réponses Es'!BL5)</f>
      </c>
      <c r="DG7" s="429">
        <f t="shared" si="19"/>
      </c>
      <c r="DH7" s="430"/>
      <c r="DI7" s="194"/>
      <c r="DJ7" s="24">
        <f>IF('Encodage réponses Es'!BS5="","",'Encodage réponses Es'!BS5)</f>
      </c>
      <c r="DK7" s="429">
        <f t="shared" si="20"/>
      </c>
      <c r="DL7" s="430"/>
    </row>
    <row r="8" spans="1:116" ht="11.25" customHeight="1">
      <c r="A8" s="392"/>
      <c r="B8" s="393"/>
      <c r="C8" s="161">
        <v>4</v>
      </c>
      <c r="D8" s="163"/>
      <c r="E8" s="163"/>
      <c r="F8" s="323">
        <f t="shared" si="2"/>
      </c>
      <c r="G8" s="105">
        <f t="shared" si="3"/>
      </c>
      <c r="H8" s="274">
        <f>IF(OR('Encodage réponses Es'!E6="",F8=""),"",'Encodage réponses Es'!E6)</f>
      </c>
      <c r="I8" s="163"/>
      <c r="J8" s="323">
        <f t="shared" si="4"/>
      </c>
      <c r="K8" s="105">
        <f t="shared" si="5"/>
      </c>
      <c r="L8" s="218">
        <f>IF(OR('Encodage réponses Es'!BK6="",J8=""),"",'Encodage réponses Es'!BK6)</f>
      </c>
      <c r="M8" s="162"/>
      <c r="N8" s="154"/>
      <c r="O8" s="21">
        <f>IF('Encodage réponses Es'!AI6="","",'Encodage réponses Es'!AI6)</f>
      </c>
      <c r="P8" s="22">
        <f>IF('Encodage réponses Es'!AV6="","",'Encodage réponses Es'!AV6)</f>
      </c>
      <c r="Q8" s="137">
        <f>IF('Encodage réponses Es'!AX6="","",'Encodage réponses Es'!AX6)</f>
      </c>
      <c r="R8" s="359">
        <f t="shared" si="0"/>
      </c>
      <c r="S8" s="410"/>
      <c r="T8" s="21">
        <f>IF('Encodage réponses Es'!G6="","",'Encodage réponses Es'!G6)</f>
      </c>
      <c r="U8" s="22">
        <f>IF('Encodage réponses Es'!I6="","",'Encodage réponses Es'!I6)</f>
      </c>
      <c r="V8" s="22">
        <f>IF('Encodage réponses Es'!K6="","",'Encodage réponses Es'!K6)</f>
      </c>
      <c r="W8" s="22">
        <f>IF('Encodage réponses Es'!M6="","",'Encodage réponses Es'!M6)</f>
      </c>
      <c r="X8" s="22">
        <f>IF('Encodage réponses Es'!O6="","",'Encodage réponses Es'!O6)</f>
      </c>
      <c r="Y8" s="22">
        <f>IF('Encodage réponses Es'!P6="","",'Encodage réponses Es'!P6)</f>
      </c>
      <c r="Z8" s="22">
        <f>IF('Encodage réponses Es'!AA6="","",'Encodage réponses Es'!AA6)</f>
      </c>
      <c r="AA8" s="22">
        <f>IF('Encodage réponses Es'!AB6="","",'Encodage réponses Es'!AB6)</f>
      </c>
      <c r="AB8" s="22">
        <f>IF('Encodage réponses Es'!AF6="","",'Encodage réponses Es'!AF6)</f>
      </c>
      <c r="AC8" s="22">
        <f>IF('Encodage réponses Es'!AG6="","",'Encodage réponses Es'!AG6)</f>
      </c>
      <c r="AD8" s="22">
        <f>IF('Encodage réponses Es'!AH6="","",'Encodage réponses Es'!AH6)</f>
      </c>
      <c r="AE8" s="22">
        <f>IF('Encodage réponses Es'!AM6="","",'Encodage réponses Es'!AM6)</f>
      </c>
      <c r="AF8" s="22">
        <f>IF('Encodage réponses Es'!AN6="","",'Encodage réponses Es'!AN6)</f>
      </c>
      <c r="AG8" s="22">
        <f>IF('Encodage réponses Es'!AP6="","",'Encodage réponses Es'!AP6)</f>
      </c>
      <c r="AH8" s="22">
        <f>IF('Encodage réponses Es'!AR6="","",'Encodage réponses Es'!AR6)</f>
      </c>
      <c r="AI8" s="22">
        <f>IF('Encodage réponses Es'!AW6="","",'Encodage réponses Es'!AW6)</f>
      </c>
      <c r="AJ8" s="22">
        <f>IF('Encodage réponses Es'!AY6="","",'Encodage réponses Es'!AY6)</f>
      </c>
      <c r="AK8" s="22">
        <f>IF('Encodage réponses Es'!BA6="","",'Encodage réponses Es'!BA6)</f>
      </c>
      <c r="AL8" s="22">
        <f>IF('Encodage réponses Es'!BB6="","",'Encodage réponses Es'!BB6)</f>
      </c>
      <c r="AM8" s="22">
        <f>IF('Encodage réponses Es'!BC6="","",'Encodage réponses Es'!BC6)</f>
      </c>
      <c r="AN8" s="22">
        <f>IF('Encodage réponses Es'!BD6="","",'Encodage réponses Es'!BD6)</f>
      </c>
      <c r="AO8" s="22">
        <f>IF('Encodage réponses Es'!BE6="","",'Encodage réponses Es'!BE6)</f>
      </c>
      <c r="AP8" s="22">
        <f>IF('Encodage réponses Es'!BF6="","",'Encodage réponses Es'!BF6)</f>
      </c>
      <c r="AQ8" s="22">
        <f>IF('Encodage réponses Es'!BG6="","",'Encodage réponses Es'!BG6)</f>
      </c>
      <c r="AR8" s="22">
        <f>IF('Encodage réponses Es'!BH6="","",'Encodage réponses Es'!BH6)</f>
      </c>
      <c r="AS8" s="22">
        <f>IF('Encodage réponses Es'!BI6="","",'Encodage réponses Es'!BI6)</f>
      </c>
      <c r="AT8" s="137">
        <f>IF('Encodage réponses Es'!BJ6="","",'Encodage réponses Es'!BJ6)</f>
      </c>
      <c r="AU8" s="464">
        <f t="shared" si="6"/>
      </c>
      <c r="AV8" s="465"/>
      <c r="AW8" s="22">
        <f>IF('Encodage réponses Es'!N6="","",'Encodage réponses Es'!N6)</f>
      </c>
      <c r="AX8" s="22">
        <f>IF('Encodage réponses Es'!W6="","",'Encodage réponses Es'!W6)</f>
      </c>
      <c r="AY8" s="22">
        <f>IF('Encodage réponses Es'!X6="","",'Encodage réponses Es'!X6)</f>
      </c>
      <c r="AZ8" s="22">
        <f>IF('Encodage réponses Es'!Y6="","",'Encodage réponses Es'!Y6)</f>
      </c>
      <c r="BA8" s="22">
        <f>IF('Encodage réponses Es'!Z6="","",'Encodage réponses Es'!Z6)</f>
      </c>
      <c r="BB8" s="25">
        <f>IF('Encodage réponses Es'!AD6="","",'Encodage réponses Es'!AD6)</f>
      </c>
      <c r="BC8" s="25">
        <f>IF('Encodage réponses Es'!AE6="","",'Encodage réponses Es'!AE6)</f>
      </c>
      <c r="BD8" s="22">
        <f>IF('Encodage réponses Es'!AO6="","",'Encodage réponses Es'!AO6)</f>
      </c>
      <c r="BE8" s="22">
        <f>IF('Encodage réponses Es'!AS6="","",'Encodage réponses Es'!AS6)</f>
      </c>
      <c r="BF8" s="25">
        <f>IF('Encodage réponses Es'!AZ6="","",'Encodage réponses Es'!AZ6)</f>
      </c>
      <c r="BG8" s="427">
        <f t="shared" si="7"/>
      </c>
      <c r="BH8" s="428"/>
      <c r="BI8" s="25">
        <f>IF('Encodage réponses Es'!F6="","",'Encodage réponses Es'!F6)</f>
      </c>
      <c r="BJ8" s="25">
        <f>IF('Encodage réponses Es'!H6="","",'Encodage réponses Es'!H6)</f>
      </c>
      <c r="BK8" s="25">
        <f>IF('Encodage réponses Es'!J6="","",'Encodage réponses Es'!J6)</f>
      </c>
      <c r="BL8" s="25">
        <f>IF('Encodage réponses Es'!L6="","",'Encodage réponses Es'!L6)</f>
      </c>
      <c r="BM8" s="25">
        <f>IF('Encodage réponses Es'!Q6="","",'Encodage réponses Es'!Q6)</f>
      </c>
      <c r="BN8" s="25">
        <f>IF('Encodage réponses Es'!R6="","",'Encodage réponses Es'!R6)</f>
      </c>
      <c r="BO8" s="25">
        <f>IF('Encodage réponses Es'!U6="","",'Encodage réponses Es'!U6)</f>
      </c>
      <c r="BP8" s="25">
        <f>IF('Encodage réponses Es'!V6="","",'Encodage réponses Es'!V6)</f>
      </c>
      <c r="BQ8" s="25">
        <f>IF('Encodage réponses Es'!AJ6="","",'Encodage réponses Es'!AJ6)</f>
      </c>
      <c r="BR8" s="25">
        <f>IF('Encodage réponses Es'!AK6="","",'Encodage réponses Es'!AK6)</f>
      </c>
      <c r="BS8" s="25">
        <f>IF('Encodage réponses Es'!AL6="","",'Encodage réponses Es'!AL6)</f>
      </c>
      <c r="BT8" s="25">
        <f>IF('Encodage réponses Es'!AT6="","",'Encodage réponses Es'!AT6)</f>
      </c>
      <c r="BU8" s="25">
        <f>IF('Encodage réponses Es'!AU6="","",'Encodage réponses Es'!AU6)</f>
      </c>
      <c r="BV8" s="427">
        <f t="shared" si="8"/>
      </c>
      <c r="BW8" s="428"/>
      <c r="BX8" s="25">
        <f>IF('Encodage réponses Es'!S6="","",'Encodage réponses Es'!S6)</f>
      </c>
      <c r="BY8" s="429">
        <f t="shared" si="9"/>
      </c>
      <c r="BZ8" s="430"/>
      <c r="CA8" s="25">
        <f>IF('Encodage réponses Es'!T6="","",'Encodage réponses Es'!T6)</f>
      </c>
      <c r="CB8" s="429">
        <f t="shared" si="10"/>
      </c>
      <c r="CC8" s="430"/>
      <c r="CD8" s="24">
        <f>IF('Encodage réponses Es'!Y6="","",'Encodage réponses Es'!Y6)</f>
      </c>
      <c r="CE8" s="26">
        <f>IF('Encodage réponses Es'!Z6="","",'Encodage réponses Es'!Z6)</f>
      </c>
      <c r="CF8" s="359">
        <f t="shared" si="1"/>
      </c>
      <c r="CG8" s="410"/>
      <c r="CH8" s="22">
        <f>IF('Encodage réponses Es'!BN6="","",'Encodage réponses Es'!BN6)</f>
      </c>
      <c r="CI8" s="429">
        <f t="shared" si="11"/>
      </c>
      <c r="CJ8" s="430"/>
      <c r="CK8" s="197">
        <f>IF('Encodage réponses Es'!BM6="","",'Encodage réponses Es'!BM6)</f>
      </c>
      <c r="CL8" s="429">
        <f t="shared" si="12"/>
      </c>
      <c r="CM8" s="430"/>
      <c r="CN8" s="69">
        <f>IF('Encodage réponses Es'!BO6="","",'Encodage réponses Es'!BO6)</f>
      </c>
      <c r="CO8" s="429">
        <f t="shared" si="13"/>
      </c>
      <c r="CP8" s="430"/>
      <c r="CQ8" s="69">
        <f>IF('Encodage réponses Es'!BP6="","",'Encodage réponses Es'!BP6)</f>
      </c>
      <c r="CR8" s="429">
        <f t="shared" si="14"/>
      </c>
      <c r="CS8" s="430"/>
      <c r="CT8" s="69">
        <f>IF('Encodage réponses Es'!BQ6="","",'Encodage réponses Es'!BQ6)</f>
      </c>
      <c r="CU8" s="429">
        <f t="shared" si="15"/>
      </c>
      <c r="CV8" s="430"/>
      <c r="CW8" s="69">
        <f>IF('Encodage réponses Es'!BR6="","",'Encodage réponses Es'!BR6)</f>
      </c>
      <c r="CX8" s="429">
        <f t="shared" si="16"/>
      </c>
      <c r="CY8" s="430"/>
      <c r="CZ8" s="69">
        <f>IF('Encodage réponses Es'!BU6="","",'Encodage réponses Es'!BU6)</f>
      </c>
      <c r="DA8" s="429">
        <f t="shared" si="17"/>
      </c>
      <c r="DB8" s="430"/>
      <c r="DC8" s="24">
        <f>IF('Encodage réponses Es'!BT6="","",'Encodage réponses Es'!BT6)</f>
      </c>
      <c r="DD8" s="429">
        <f t="shared" si="18"/>
      </c>
      <c r="DE8" s="430"/>
      <c r="DF8" s="24">
        <f>IF('Encodage réponses Es'!BL6="","",'Encodage réponses Es'!BL6)</f>
      </c>
      <c r="DG8" s="429">
        <f t="shared" si="19"/>
      </c>
      <c r="DH8" s="430"/>
      <c r="DI8" s="194"/>
      <c r="DJ8" s="24">
        <f>IF('Encodage réponses Es'!BS6="","",'Encodage réponses Es'!BS6)</f>
      </c>
      <c r="DK8" s="429">
        <f t="shared" si="20"/>
      </c>
      <c r="DL8" s="430"/>
    </row>
    <row r="9" spans="1:116" ht="11.25" customHeight="1">
      <c r="A9" s="392"/>
      <c r="B9" s="393"/>
      <c r="C9" s="161">
        <v>5</v>
      </c>
      <c r="D9" s="163"/>
      <c r="E9" s="163"/>
      <c r="F9" s="323">
        <f t="shared" si="2"/>
      </c>
      <c r="G9" s="105">
        <f t="shared" si="3"/>
      </c>
      <c r="H9" s="274">
        <f>IF(OR('Encodage réponses Es'!E7="",F9=""),"",'Encodage réponses Es'!E7)</f>
      </c>
      <c r="I9" s="163"/>
      <c r="J9" s="323">
        <f t="shared" si="4"/>
      </c>
      <c r="K9" s="105">
        <f t="shared" si="5"/>
      </c>
      <c r="L9" s="218">
        <f>IF(OR('Encodage réponses Es'!BK7="",J9=""),"",'Encodage réponses Es'!BK7)</f>
      </c>
      <c r="M9" s="162"/>
      <c r="N9" s="154"/>
      <c r="O9" s="21">
        <f>IF('Encodage réponses Es'!AI7="","",'Encodage réponses Es'!AI7)</f>
      </c>
      <c r="P9" s="22">
        <f>IF('Encodage réponses Es'!AV7="","",'Encodage réponses Es'!AV7)</f>
      </c>
      <c r="Q9" s="137">
        <f>IF('Encodage réponses Es'!AX7="","",'Encodage réponses Es'!AX7)</f>
      </c>
      <c r="R9" s="359">
        <f t="shared" si="0"/>
      </c>
      <c r="S9" s="410"/>
      <c r="T9" s="21">
        <f>IF('Encodage réponses Es'!G7="","",'Encodage réponses Es'!G7)</f>
      </c>
      <c r="U9" s="22">
        <f>IF('Encodage réponses Es'!I7="","",'Encodage réponses Es'!I7)</f>
      </c>
      <c r="V9" s="22">
        <f>IF('Encodage réponses Es'!K7="","",'Encodage réponses Es'!K7)</f>
      </c>
      <c r="W9" s="22">
        <f>IF('Encodage réponses Es'!M7="","",'Encodage réponses Es'!M7)</f>
      </c>
      <c r="X9" s="22">
        <f>IF('Encodage réponses Es'!O7="","",'Encodage réponses Es'!O7)</f>
      </c>
      <c r="Y9" s="22">
        <f>IF('Encodage réponses Es'!P7="","",'Encodage réponses Es'!P7)</f>
      </c>
      <c r="Z9" s="22">
        <f>IF('Encodage réponses Es'!AA7="","",'Encodage réponses Es'!AA7)</f>
      </c>
      <c r="AA9" s="22">
        <f>IF('Encodage réponses Es'!AB7="","",'Encodage réponses Es'!AB7)</f>
      </c>
      <c r="AB9" s="22">
        <f>IF('Encodage réponses Es'!AF7="","",'Encodage réponses Es'!AF7)</f>
      </c>
      <c r="AC9" s="22">
        <f>IF('Encodage réponses Es'!AG7="","",'Encodage réponses Es'!AG7)</f>
      </c>
      <c r="AD9" s="22">
        <f>IF('Encodage réponses Es'!AH7="","",'Encodage réponses Es'!AH7)</f>
      </c>
      <c r="AE9" s="22">
        <f>IF('Encodage réponses Es'!AM7="","",'Encodage réponses Es'!AM7)</f>
      </c>
      <c r="AF9" s="22">
        <f>IF('Encodage réponses Es'!AN7="","",'Encodage réponses Es'!AN7)</f>
      </c>
      <c r="AG9" s="22">
        <f>IF('Encodage réponses Es'!AP7="","",'Encodage réponses Es'!AP7)</f>
      </c>
      <c r="AH9" s="22">
        <f>IF('Encodage réponses Es'!AR7="","",'Encodage réponses Es'!AR7)</f>
      </c>
      <c r="AI9" s="22">
        <f>IF('Encodage réponses Es'!AW7="","",'Encodage réponses Es'!AW7)</f>
      </c>
      <c r="AJ9" s="22">
        <f>IF('Encodage réponses Es'!AY7="","",'Encodage réponses Es'!AY7)</f>
      </c>
      <c r="AK9" s="22">
        <f>IF('Encodage réponses Es'!BA7="","",'Encodage réponses Es'!BA7)</f>
      </c>
      <c r="AL9" s="22">
        <f>IF('Encodage réponses Es'!BB7="","",'Encodage réponses Es'!BB7)</f>
      </c>
      <c r="AM9" s="22">
        <f>IF('Encodage réponses Es'!BC7="","",'Encodage réponses Es'!BC7)</f>
      </c>
      <c r="AN9" s="22">
        <f>IF('Encodage réponses Es'!BD7="","",'Encodage réponses Es'!BD7)</f>
      </c>
      <c r="AO9" s="22">
        <f>IF('Encodage réponses Es'!BE7="","",'Encodage réponses Es'!BE7)</f>
      </c>
      <c r="AP9" s="22">
        <f>IF('Encodage réponses Es'!BF7="","",'Encodage réponses Es'!BF7)</f>
      </c>
      <c r="AQ9" s="22">
        <f>IF('Encodage réponses Es'!BG7="","",'Encodage réponses Es'!BG7)</f>
      </c>
      <c r="AR9" s="22">
        <f>IF('Encodage réponses Es'!BH7="","",'Encodage réponses Es'!BH7)</f>
      </c>
      <c r="AS9" s="22">
        <f>IF('Encodage réponses Es'!BI7="","",'Encodage réponses Es'!BI7)</f>
      </c>
      <c r="AT9" s="137">
        <f>IF('Encodage réponses Es'!BJ7="","",'Encodage réponses Es'!BJ7)</f>
      </c>
      <c r="AU9" s="464">
        <f t="shared" si="6"/>
      </c>
      <c r="AV9" s="465"/>
      <c r="AW9" s="22">
        <f>IF('Encodage réponses Es'!N7="","",'Encodage réponses Es'!N7)</f>
      </c>
      <c r="AX9" s="22">
        <f>IF('Encodage réponses Es'!W7="","",'Encodage réponses Es'!W7)</f>
      </c>
      <c r="AY9" s="22">
        <f>IF('Encodage réponses Es'!X7="","",'Encodage réponses Es'!X7)</f>
      </c>
      <c r="AZ9" s="22">
        <f>IF('Encodage réponses Es'!Y7="","",'Encodage réponses Es'!Y7)</f>
      </c>
      <c r="BA9" s="22">
        <f>IF('Encodage réponses Es'!Z7="","",'Encodage réponses Es'!Z7)</f>
      </c>
      <c r="BB9" s="25">
        <f>IF('Encodage réponses Es'!AD7="","",'Encodage réponses Es'!AD7)</f>
      </c>
      <c r="BC9" s="25">
        <f>IF('Encodage réponses Es'!AE7="","",'Encodage réponses Es'!AE7)</f>
      </c>
      <c r="BD9" s="22">
        <f>IF('Encodage réponses Es'!AO7="","",'Encodage réponses Es'!AO7)</f>
      </c>
      <c r="BE9" s="22">
        <f>IF('Encodage réponses Es'!AS7="","",'Encodage réponses Es'!AS7)</f>
      </c>
      <c r="BF9" s="25">
        <f>IF('Encodage réponses Es'!AZ7="","",'Encodage réponses Es'!AZ7)</f>
      </c>
      <c r="BG9" s="427">
        <f t="shared" si="7"/>
      </c>
      <c r="BH9" s="428"/>
      <c r="BI9" s="25">
        <f>IF('Encodage réponses Es'!F7="","",'Encodage réponses Es'!F7)</f>
      </c>
      <c r="BJ9" s="25">
        <f>IF('Encodage réponses Es'!H7="","",'Encodage réponses Es'!H7)</f>
      </c>
      <c r="BK9" s="25">
        <f>IF('Encodage réponses Es'!J7="","",'Encodage réponses Es'!J7)</f>
      </c>
      <c r="BL9" s="25">
        <f>IF('Encodage réponses Es'!L7="","",'Encodage réponses Es'!L7)</f>
      </c>
      <c r="BM9" s="25">
        <f>IF('Encodage réponses Es'!Q7="","",'Encodage réponses Es'!Q7)</f>
      </c>
      <c r="BN9" s="25">
        <f>IF('Encodage réponses Es'!R7="","",'Encodage réponses Es'!R7)</f>
      </c>
      <c r="BO9" s="25">
        <f>IF('Encodage réponses Es'!U7="","",'Encodage réponses Es'!U7)</f>
      </c>
      <c r="BP9" s="25">
        <f>IF('Encodage réponses Es'!V7="","",'Encodage réponses Es'!V7)</f>
      </c>
      <c r="BQ9" s="25">
        <f>IF('Encodage réponses Es'!AJ7="","",'Encodage réponses Es'!AJ7)</f>
      </c>
      <c r="BR9" s="25">
        <f>IF('Encodage réponses Es'!AK7="","",'Encodage réponses Es'!AK7)</f>
      </c>
      <c r="BS9" s="25">
        <f>IF('Encodage réponses Es'!AL7="","",'Encodage réponses Es'!AL7)</f>
      </c>
      <c r="BT9" s="25">
        <f>IF('Encodage réponses Es'!AT7="","",'Encodage réponses Es'!AT7)</f>
      </c>
      <c r="BU9" s="25">
        <f>IF('Encodage réponses Es'!AU7="","",'Encodage réponses Es'!AU7)</f>
      </c>
      <c r="BV9" s="427">
        <f t="shared" si="8"/>
      </c>
      <c r="BW9" s="428"/>
      <c r="BX9" s="25">
        <f>IF('Encodage réponses Es'!S7="","",'Encodage réponses Es'!S7)</f>
      </c>
      <c r="BY9" s="429">
        <f t="shared" si="9"/>
      </c>
      <c r="BZ9" s="430"/>
      <c r="CA9" s="25">
        <f>IF('Encodage réponses Es'!T7="","",'Encodage réponses Es'!T7)</f>
      </c>
      <c r="CB9" s="429">
        <f t="shared" si="10"/>
      </c>
      <c r="CC9" s="430"/>
      <c r="CD9" s="24">
        <f>IF('Encodage réponses Es'!Y7="","",'Encodage réponses Es'!Y7)</f>
      </c>
      <c r="CE9" s="26">
        <f>IF('Encodage réponses Es'!Z7="","",'Encodage réponses Es'!Z7)</f>
      </c>
      <c r="CF9" s="359">
        <f t="shared" si="1"/>
      </c>
      <c r="CG9" s="410"/>
      <c r="CH9" s="22">
        <f>IF('Encodage réponses Es'!BN7="","",'Encodage réponses Es'!BN7)</f>
      </c>
      <c r="CI9" s="429">
        <f t="shared" si="11"/>
      </c>
      <c r="CJ9" s="430"/>
      <c r="CK9" s="197">
        <f>IF('Encodage réponses Es'!BM7="","",'Encodage réponses Es'!BM7)</f>
      </c>
      <c r="CL9" s="429">
        <f t="shared" si="12"/>
      </c>
      <c r="CM9" s="430"/>
      <c r="CN9" s="69">
        <f>IF('Encodage réponses Es'!BO7="","",'Encodage réponses Es'!BO7)</f>
      </c>
      <c r="CO9" s="429">
        <f t="shared" si="13"/>
      </c>
      <c r="CP9" s="430"/>
      <c r="CQ9" s="69">
        <f>IF('Encodage réponses Es'!BP7="","",'Encodage réponses Es'!BP7)</f>
      </c>
      <c r="CR9" s="429">
        <f t="shared" si="14"/>
      </c>
      <c r="CS9" s="430"/>
      <c r="CT9" s="69">
        <f>IF('Encodage réponses Es'!BQ7="","",'Encodage réponses Es'!BQ7)</f>
      </c>
      <c r="CU9" s="429">
        <f t="shared" si="15"/>
      </c>
      <c r="CV9" s="430"/>
      <c r="CW9" s="69">
        <f>IF('Encodage réponses Es'!BR7="","",'Encodage réponses Es'!BR7)</f>
      </c>
      <c r="CX9" s="429">
        <f t="shared" si="16"/>
      </c>
      <c r="CY9" s="430"/>
      <c r="CZ9" s="69">
        <f>IF('Encodage réponses Es'!BU7="","",'Encodage réponses Es'!BU7)</f>
      </c>
      <c r="DA9" s="429">
        <f t="shared" si="17"/>
      </c>
      <c r="DB9" s="430"/>
      <c r="DC9" s="24">
        <f>IF('Encodage réponses Es'!BT7="","",'Encodage réponses Es'!BT7)</f>
      </c>
      <c r="DD9" s="429">
        <f t="shared" si="18"/>
      </c>
      <c r="DE9" s="430"/>
      <c r="DF9" s="24">
        <f>IF('Encodage réponses Es'!BL7="","",'Encodage réponses Es'!BL7)</f>
      </c>
      <c r="DG9" s="429">
        <f t="shared" si="19"/>
      </c>
      <c r="DH9" s="430"/>
      <c r="DI9" s="194"/>
      <c r="DJ9" s="24">
        <f>IF('Encodage réponses Es'!BS7="","",'Encodage réponses Es'!BS7)</f>
      </c>
      <c r="DK9" s="429">
        <f t="shared" si="20"/>
      </c>
      <c r="DL9" s="430"/>
    </row>
    <row r="10" spans="1:116" ht="11.25" customHeight="1">
      <c r="A10" s="392"/>
      <c r="B10" s="393"/>
      <c r="C10" s="161">
        <v>6</v>
      </c>
      <c r="D10" s="163"/>
      <c r="E10" s="163"/>
      <c r="F10" s="323">
        <f t="shared" si="2"/>
      </c>
      <c r="G10" s="105">
        <f t="shared" si="3"/>
      </c>
      <c r="H10" s="274">
        <f>IF(OR('Encodage réponses Es'!E8="",F10=""),"",'Encodage réponses Es'!E8)</f>
      </c>
      <c r="I10" s="163"/>
      <c r="J10" s="323">
        <f t="shared" si="4"/>
      </c>
      <c r="K10" s="105">
        <f t="shared" si="5"/>
      </c>
      <c r="L10" s="218">
        <f>IF(OR('Encodage réponses Es'!BK8="",J10=""),"",'Encodage réponses Es'!BK8)</f>
      </c>
      <c r="M10" s="162"/>
      <c r="N10" s="154"/>
      <c r="O10" s="21">
        <f>IF('Encodage réponses Es'!AI8="","",'Encodage réponses Es'!AI8)</f>
      </c>
      <c r="P10" s="22">
        <f>IF('Encodage réponses Es'!AV8="","",'Encodage réponses Es'!AV8)</f>
      </c>
      <c r="Q10" s="137">
        <f>IF('Encodage réponses Es'!AX8="","",'Encodage réponses Es'!AX8)</f>
      </c>
      <c r="R10" s="359">
        <f t="shared" si="0"/>
      </c>
      <c r="S10" s="410"/>
      <c r="T10" s="21">
        <f>IF('Encodage réponses Es'!G8="","",'Encodage réponses Es'!G8)</f>
      </c>
      <c r="U10" s="22">
        <f>IF('Encodage réponses Es'!I8="","",'Encodage réponses Es'!I8)</f>
      </c>
      <c r="V10" s="22">
        <f>IF('Encodage réponses Es'!K8="","",'Encodage réponses Es'!K8)</f>
      </c>
      <c r="W10" s="22">
        <f>IF('Encodage réponses Es'!M8="","",'Encodage réponses Es'!M8)</f>
      </c>
      <c r="X10" s="22">
        <f>IF('Encodage réponses Es'!O8="","",'Encodage réponses Es'!O8)</f>
      </c>
      <c r="Y10" s="22">
        <f>IF('Encodage réponses Es'!P8="","",'Encodage réponses Es'!P8)</f>
      </c>
      <c r="Z10" s="22">
        <f>IF('Encodage réponses Es'!AA8="","",'Encodage réponses Es'!AA8)</f>
      </c>
      <c r="AA10" s="22">
        <f>IF('Encodage réponses Es'!AB8="","",'Encodage réponses Es'!AB8)</f>
      </c>
      <c r="AB10" s="22">
        <f>IF('Encodage réponses Es'!AF8="","",'Encodage réponses Es'!AF8)</f>
      </c>
      <c r="AC10" s="22">
        <f>IF('Encodage réponses Es'!AG8="","",'Encodage réponses Es'!AG8)</f>
      </c>
      <c r="AD10" s="22">
        <f>IF('Encodage réponses Es'!AH8="","",'Encodage réponses Es'!AH8)</f>
      </c>
      <c r="AE10" s="22">
        <f>IF('Encodage réponses Es'!AM8="","",'Encodage réponses Es'!AM8)</f>
      </c>
      <c r="AF10" s="22">
        <f>IF('Encodage réponses Es'!AN8="","",'Encodage réponses Es'!AN8)</f>
      </c>
      <c r="AG10" s="22">
        <f>IF('Encodage réponses Es'!AP8="","",'Encodage réponses Es'!AP8)</f>
      </c>
      <c r="AH10" s="22">
        <f>IF('Encodage réponses Es'!AR8="","",'Encodage réponses Es'!AR8)</f>
      </c>
      <c r="AI10" s="22">
        <f>IF('Encodage réponses Es'!AW8="","",'Encodage réponses Es'!AW8)</f>
      </c>
      <c r="AJ10" s="22">
        <f>IF('Encodage réponses Es'!AY8="","",'Encodage réponses Es'!AY8)</f>
      </c>
      <c r="AK10" s="22">
        <f>IF('Encodage réponses Es'!BA8="","",'Encodage réponses Es'!BA8)</f>
      </c>
      <c r="AL10" s="22">
        <f>IF('Encodage réponses Es'!BB8="","",'Encodage réponses Es'!BB8)</f>
      </c>
      <c r="AM10" s="22">
        <f>IF('Encodage réponses Es'!BC8="","",'Encodage réponses Es'!BC8)</f>
      </c>
      <c r="AN10" s="22">
        <f>IF('Encodage réponses Es'!BD8="","",'Encodage réponses Es'!BD8)</f>
      </c>
      <c r="AO10" s="22">
        <f>IF('Encodage réponses Es'!BE8="","",'Encodage réponses Es'!BE8)</f>
      </c>
      <c r="AP10" s="22">
        <f>IF('Encodage réponses Es'!BF8="","",'Encodage réponses Es'!BF8)</f>
      </c>
      <c r="AQ10" s="22">
        <f>IF('Encodage réponses Es'!BG8="","",'Encodage réponses Es'!BG8)</f>
      </c>
      <c r="AR10" s="22">
        <f>IF('Encodage réponses Es'!BH8="","",'Encodage réponses Es'!BH8)</f>
      </c>
      <c r="AS10" s="22">
        <f>IF('Encodage réponses Es'!BI8="","",'Encodage réponses Es'!BI8)</f>
      </c>
      <c r="AT10" s="137">
        <f>IF('Encodage réponses Es'!BJ8="","",'Encodage réponses Es'!BJ8)</f>
      </c>
      <c r="AU10" s="464">
        <f t="shared" si="6"/>
      </c>
      <c r="AV10" s="465"/>
      <c r="AW10" s="22">
        <f>IF('Encodage réponses Es'!N8="","",'Encodage réponses Es'!N8)</f>
      </c>
      <c r="AX10" s="22">
        <f>IF('Encodage réponses Es'!W8="","",'Encodage réponses Es'!W8)</f>
      </c>
      <c r="AY10" s="22">
        <f>IF('Encodage réponses Es'!X8="","",'Encodage réponses Es'!X8)</f>
      </c>
      <c r="AZ10" s="22">
        <f>IF('Encodage réponses Es'!Y8="","",'Encodage réponses Es'!Y8)</f>
      </c>
      <c r="BA10" s="22">
        <f>IF('Encodage réponses Es'!Z8="","",'Encodage réponses Es'!Z8)</f>
      </c>
      <c r="BB10" s="25">
        <f>IF('Encodage réponses Es'!AD8="","",'Encodage réponses Es'!AD8)</f>
      </c>
      <c r="BC10" s="25">
        <f>IF('Encodage réponses Es'!AE8="","",'Encodage réponses Es'!AE8)</f>
      </c>
      <c r="BD10" s="22">
        <f>IF('Encodage réponses Es'!AO8="","",'Encodage réponses Es'!AO8)</f>
      </c>
      <c r="BE10" s="22">
        <f>IF('Encodage réponses Es'!AS8="","",'Encodage réponses Es'!AS8)</f>
      </c>
      <c r="BF10" s="25">
        <f>IF('Encodage réponses Es'!AZ8="","",'Encodage réponses Es'!AZ8)</f>
      </c>
      <c r="BG10" s="427">
        <f t="shared" si="7"/>
      </c>
      <c r="BH10" s="428"/>
      <c r="BI10" s="25">
        <f>IF('Encodage réponses Es'!F8="","",'Encodage réponses Es'!F8)</f>
      </c>
      <c r="BJ10" s="25">
        <f>IF('Encodage réponses Es'!H8="","",'Encodage réponses Es'!H8)</f>
      </c>
      <c r="BK10" s="25">
        <f>IF('Encodage réponses Es'!J8="","",'Encodage réponses Es'!J8)</f>
      </c>
      <c r="BL10" s="25">
        <f>IF('Encodage réponses Es'!L8="","",'Encodage réponses Es'!L8)</f>
      </c>
      <c r="BM10" s="25">
        <f>IF('Encodage réponses Es'!Q8="","",'Encodage réponses Es'!Q8)</f>
      </c>
      <c r="BN10" s="25">
        <f>IF('Encodage réponses Es'!R8="","",'Encodage réponses Es'!R8)</f>
      </c>
      <c r="BO10" s="25">
        <f>IF('Encodage réponses Es'!U8="","",'Encodage réponses Es'!U8)</f>
      </c>
      <c r="BP10" s="25">
        <f>IF('Encodage réponses Es'!V8="","",'Encodage réponses Es'!V8)</f>
      </c>
      <c r="BQ10" s="25">
        <f>IF('Encodage réponses Es'!AJ8="","",'Encodage réponses Es'!AJ8)</f>
      </c>
      <c r="BR10" s="25">
        <f>IF('Encodage réponses Es'!AK8="","",'Encodage réponses Es'!AK8)</f>
      </c>
      <c r="BS10" s="25">
        <f>IF('Encodage réponses Es'!AL8="","",'Encodage réponses Es'!AL8)</f>
      </c>
      <c r="BT10" s="25">
        <f>IF('Encodage réponses Es'!AT8="","",'Encodage réponses Es'!AT8)</f>
      </c>
      <c r="BU10" s="25">
        <f>IF('Encodage réponses Es'!AU8="","",'Encodage réponses Es'!AU8)</f>
      </c>
      <c r="BV10" s="427">
        <f t="shared" si="8"/>
      </c>
      <c r="BW10" s="428"/>
      <c r="BX10" s="25">
        <f>IF('Encodage réponses Es'!S8="","",'Encodage réponses Es'!S8)</f>
      </c>
      <c r="BY10" s="429">
        <f t="shared" si="9"/>
      </c>
      <c r="BZ10" s="430"/>
      <c r="CA10" s="25">
        <f>IF('Encodage réponses Es'!T8="","",'Encodage réponses Es'!T8)</f>
      </c>
      <c r="CB10" s="429">
        <f t="shared" si="10"/>
      </c>
      <c r="CC10" s="430"/>
      <c r="CD10" s="24">
        <f>IF('Encodage réponses Es'!Y8="","",'Encodage réponses Es'!Y8)</f>
      </c>
      <c r="CE10" s="26">
        <f>IF('Encodage réponses Es'!Z8="","",'Encodage réponses Es'!Z8)</f>
      </c>
      <c r="CF10" s="359">
        <f t="shared" si="1"/>
      </c>
      <c r="CG10" s="410"/>
      <c r="CH10" s="22">
        <f>IF('Encodage réponses Es'!BN8="","",'Encodage réponses Es'!BN8)</f>
      </c>
      <c r="CI10" s="429">
        <f t="shared" si="11"/>
      </c>
      <c r="CJ10" s="430"/>
      <c r="CK10" s="197">
        <f>IF('Encodage réponses Es'!BM8="","",'Encodage réponses Es'!BM8)</f>
      </c>
      <c r="CL10" s="429">
        <f t="shared" si="12"/>
      </c>
      <c r="CM10" s="430"/>
      <c r="CN10" s="69">
        <f>IF('Encodage réponses Es'!BO8="","",'Encodage réponses Es'!BO8)</f>
      </c>
      <c r="CO10" s="429">
        <f t="shared" si="13"/>
      </c>
      <c r="CP10" s="430"/>
      <c r="CQ10" s="69">
        <f>IF('Encodage réponses Es'!BP8="","",'Encodage réponses Es'!BP8)</f>
      </c>
      <c r="CR10" s="429">
        <f t="shared" si="14"/>
      </c>
      <c r="CS10" s="430"/>
      <c r="CT10" s="69">
        <f>IF('Encodage réponses Es'!BQ8="","",'Encodage réponses Es'!BQ8)</f>
      </c>
      <c r="CU10" s="429">
        <f t="shared" si="15"/>
      </c>
      <c r="CV10" s="430"/>
      <c r="CW10" s="69">
        <f>IF('Encodage réponses Es'!BR8="","",'Encodage réponses Es'!BR8)</f>
      </c>
      <c r="CX10" s="429">
        <f t="shared" si="16"/>
      </c>
      <c r="CY10" s="430"/>
      <c r="CZ10" s="69">
        <f>IF('Encodage réponses Es'!BU8="","",'Encodage réponses Es'!BU8)</f>
      </c>
      <c r="DA10" s="429">
        <f t="shared" si="17"/>
      </c>
      <c r="DB10" s="430"/>
      <c r="DC10" s="24">
        <f>IF('Encodage réponses Es'!BT8="","",'Encodage réponses Es'!BT8)</f>
      </c>
      <c r="DD10" s="429">
        <f t="shared" si="18"/>
      </c>
      <c r="DE10" s="430"/>
      <c r="DF10" s="24">
        <f>IF('Encodage réponses Es'!BL8="","",'Encodage réponses Es'!BL8)</f>
      </c>
      <c r="DG10" s="429">
        <f t="shared" si="19"/>
      </c>
      <c r="DH10" s="430"/>
      <c r="DI10" s="194"/>
      <c r="DJ10" s="24">
        <f>IF('Encodage réponses Es'!BS8="","",'Encodage réponses Es'!BS8)</f>
      </c>
      <c r="DK10" s="429">
        <f t="shared" si="20"/>
      </c>
      <c r="DL10" s="430"/>
    </row>
    <row r="11" spans="1:116" ht="11.25" customHeight="1">
      <c r="A11" s="392"/>
      <c r="B11" s="393"/>
      <c r="C11" s="161">
        <v>7</v>
      </c>
      <c r="D11" s="163"/>
      <c r="E11" s="163"/>
      <c r="F11" s="323">
        <f t="shared" si="2"/>
      </c>
      <c r="G11" s="105">
        <f t="shared" si="3"/>
      </c>
      <c r="H11" s="274">
        <f>IF(OR('Encodage réponses Es'!E9="",F11=""),"",'Encodage réponses Es'!E9)</f>
      </c>
      <c r="I11" s="163"/>
      <c r="J11" s="323">
        <f t="shared" si="4"/>
      </c>
      <c r="K11" s="105">
        <f t="shared" si="5"/>
      </c>
      <c r="L11" s="218">
        <f>IF(OR('Encodage réponses Es'!BK9="",J11=""),"",'Encodage réponses Es'!BK9)</f>
      </c>
      <c r="M11" s="162"/>
      <c r="N11" s="154"/>
      <c r="O11" s="21">
        <f>IF('Encodage réponses Es'!AI9="","",'Encodage réponses Es'!AI9)</f>
      </c>
      <c r="P11" s="22">
        <f>IF('Encodage réponses Es'!AV9="","",'Encodage réponses Es'!AV9)</f>
      </c>
      <c r="Q11" s="137">
        <f>IF('Encodage réponses Es'!AX9="","",'Encodage réponses Es'!AX9)</f>
      </c>
      <c r="R11" s="359">
        <f t="shared" si="0"/>
      </c>
      <c r="S11" s="410"/>
      <c r="T11" s="21">
        <f>IF('Encodage réponses Es'!G9="","",'Encodage réponses Es'!G9)</f>
      </c>
      <c r="U11" s="22">
        <f>IF('Encodage réponses Es'!I9="","",'Encodage réponses Es'!I9)</f>
      </c>
      <c r="V11" s="22">
        <f>IF('Encodage réponses Es'!K9="","",'Encodage réponses Es'!K9)</f>
      </c>
      <c r="W11" s="22">
        <f>IF('Encodage réponses Es'!M9="","",'Encodage réponses Es'!M9)</f>
      </c>
      <c r="X11" s="22">
        <f>IF('Encodage réponses Es'!O9="","",'Encodage réponses Es'!O9)</f>
      </c>
      <c r="Y11" s="22">
        <f>IF('Encodage réponses Es'!P9="","",'Encodage réponses Es'!P9)</f>
      </c>
      <c r="Z11" s="22">
        <f>IF('Encodage réponses Es'!AA9="","",'Encodage réponses Es'!AA9)</f>
      </c>
      <c r="AA11" s="22">
        <f>IF('Encodage réponses Es'!AB9="","",'Encodage réponses Es'!AB9)</f>
      </c>
      <c r="AB11" s="22">
        <f>IF('Encodage réponses Es'!AF9="","",'Encodage réponses Es'!AF9)</f>
      </c>
      <c r="AC11" s="22">
        <f>IF('Encodage réponses Es'!AG9="","",'Encodage réponses Es'!AG9)</f>
      </c>
      <c r="AD11" s="22">
        <f>IF('Encodage réponses Es'!AH9="","",'Encodage réponses Es'!AH9)</f>
      </c>
      <c r="AE11" s="22">
        <f>IF('Encodage réponses Es'!AM9="","",'Encodage réponses Es'!AM9)</f>
      </c>
      <c r="AF11" s="22">
        <f>IF('Encodage réponses Es'!AN9="","",'Encodage réponses Es'!AN9)</f>
      </c>
      <c r="AG11" s="22">
        <f>IF('Encodage réponses Es'!AP9="","",'Encodage réponses Es'!AP9)</f>
      </c>
      <c r="AH11" s="22">
        <f>IF('Encodage réponses Es'!AR9="","",'Encodage réponses Es'!AR9)</f>
      </c>
      <c r="AI11" s="22">
        <f>IF('Encodage réponses Es'!AW9="","",'Encodage réponses Es'!AW9)</f>
      </c>
      <c r="AJ11" s="22">
        <f>IF('Encodage réponses Es'!AY9="","",'Encodage réponses Es'!AY9)</f>
      </c>
      <c r="AK11" s="22">
        <f>IF('Encodage réponses Es'!BA9="","",'Encodage réponses Es'!BA9)</f>
      </c>
      <c r="AL11" s="22">
        <f>IF('Encodage réponses Es'!BB9="","",'Encodage réponses Es'!BB9)</f>
      </c>
      <c r="AM11" s="22">
        <f>IF('Encodage réponses Es'!BC9="","",'Encodage réponses Es'!BC9)</f>
      </c>
      <c r="AN11" s="22">
        <f>IF('Encodage réponses Es'!BD9="","",'Encodage réponses Es'!BD9)</f>
      </c>
      <c r="AO11" s="22">
        <f>IF('Encodage réponses Es'!BE9="","",'Encodage réponses Es'!BE9)</f>
      </c>
      <c r="AP11" s="22">
        <f>IF('Encodage réponses Es'!BF9="","",'Encodage réponses Es'!BF9)</f>
      </c>
      <c r="AQ11" s="22">
        <f>IF('Encodage réponses Es'!BG9="","",'Encodage réponses Es'!BG9)</f>
      </c>
      <c r="AR11" s="22">
        <f>IF('Encodage réponses Es'!BH9="","",'Encodage réponses Es'!BH9)</f>
      </c>
      <c r="AS11" s="22">
        <f>IF('Encodage réponses Es'!BI9="","",'Encodage réponses Es'!BI9)</f>
      </c>
      <c r="AT11" s="137">
        <f>IF('Encodage réponses Es'!BJ9="","",'Encodage réponses Es'!BJ9)</f>
      </c>
      <c r="AU11" s="464">
        <f t="shared" si="6"/>
      </c>
      <c r="AV11" s="465"/>
      <c r="AW11" s="22">
        <f>IF('Encodage réponses Es'!N9="","",'Encodage réponses Es'!N9)</f>
      </c>
      <c r="AX11" s="22">
        <f>IF('Encodage réponses Es'!W9="","",'Encodage réponses Es'!W9)</f>
      </c>
      <c r="AY11" s="22">
        <f>IF('Encodage réponses Es'!X9="","",'Encodage réponses Es'!X9)</f>
      </c>
      <c r="AZ11" s="22">
        <f>IF('Encodage réponses Es'!Y9="","",'Encodage réponses Es'!Y9)</f>
      </c>
      <c r="BA11" s="22">
        <f>IF('Encodage réponses Es'!Z9="","",'Encodage réponses Es'!Z9)</f>
      </c>
      <c r="BB11" s="25">
        <f>IF('Encodage réponses Es'!AD9="","",'Encodage réponses Es'!AD9)</f>
      </c>
      <c r="BC11" s="25">
        <f>IF('Encodage réponses Es'!AE9="","",'Encodage réponses Es'!AE9)</f>
      </c>
      <c r="BD11" s="22">
        <f>IF('Encodage réponses Es'!AO9="","",'Encodage réponses Es'!AO9)</f>
      </c>
      <c r="BE11" s="22">
        <f>IF('Encodage réponses Es'!AS9="","",'Encodage réponses Es'!AS9)</f>
      </c>
      <c r="BF11" s="25">
        <f>IF('Encodage réponses Es'!AZ9="","",'Encodage réponses Es'!AZ9)</f>
      </c>
      <c r="BG11" s="427">
        <f t="shared" si="7"/>
      </c>
      <c r="BH11" s="428"/>
      <c r="BI11" s="25">
        <f>IF('Encodage réponses Es'!F9="","",'Encodage réponses Es'!F9)</f>
      </c>
      <c r="BJ11" s="25">
        <f>IF('Encodage réponses Es'!H9="","",'Encodage réponses Es'!H9)</f>
      </c>
      <c r="BK11" s="25">
        <f>IF('Encodage réponses Es'!J9="","",'Encodage réponses Es'!J9)</f>
      </c>
      <c r="BL11" s="25">
        <f>IF('Encodage réponses Es'!L9="","",'Encodage réponses Es'!L9)</f>
      </c>
      <c r="BM11" s="25">
        <f>IF('Encodage réponses Es'!Q9="","",'Encodage réponses Es'!Q9)</f>
      </c>
      <c r="BN11" s="25">
        <f>IF('Encodage réponses Es'!R9="","",'Encodage réponses Es'!R9)</f>
      </c>
      <c r="BO11" s="25">
        <f>IF('Encodage réponses Es'!U9="","",'Encodage réponses Es'!U9)</f>
      </c>
      <c r="BP11" s="25">
        <f>IF('Encodage réponses Es'!V9="","",'Encodage réponses Es'!V9)</f>
      </c>
      <c r="BQ11" s="25">
        <f>IF('Encodage réponses Es'!AJ9="","",'Encodage réponses Es'!AJ9)</f>
      </c>
      <c r="BR11" s="25">
        <f>IF('Encodage réponses Es'!AK9="","",'Encodage réponses Es'!AK9)</f>
      </c>
      <c r="BS11" s="25">
        <f>IF('Encodage réponses Es'!AL9="","",'Encodage réponses Es'!AL9)</f>
      </c>
      <c r="BT11" s="25">
        <f>IF('Encodage réponses Es'!AT9="","",'Encodage réponses Es'!AT9)</f>
      </c>
      <c r="BU11" s="25">
        <f>IF('Encodage réponses Es'!AU9="","",'Encodage réponses Es'!AU9)</f>
      </c>
      <c r="BV11" s="427">
        <f t="shared" si="8"/>
      </c>
      <c r="BW11" s="428"/>
      <c r="BX11" s="25">
        <f>IF('Encodage réponses Es'!S9="","",'Encodage réponses Es'!S9)</f>
      </c>
      <c r="BY11" s="429">
        <f t="shared" si="9"/>
      </c>
      <c r="BZ11" s="430"/>
      <c r="CA11" s="25">
        <f>IF('Encodage réponses Es'!T9="","",'Encodage réponses Es'!T9)</f>
      </c>
      <c r="CB11" s="429">
        <f t="shared" si="10"/>
      </c>
      <c r="CC11" s="430"/>
      <c r="CD11" s="24">
        <f>IF('Encodage réponses Es'!Y9="","",'Encodage réponses Es'!Y9)</f>
      </c>
      <c r="CE11" s="26">
        <f>IF('Encodage réponses Es'!Z9="","",'Encodage réponses Es'!Z9)</f>
      </c>
      <c r="CF11" s="359">
        <f t="shared" si="1"/>
      </c>
      <c r="CG11" s="410"/>
      <c r="CH11" s="22">
        <f>IF('Encodage réponses Es'!BN9="","",'Encodage réponses Es'!BN9)</f>
      </c>
      <c r="CI11" s="429">
        <f t="shared" si="11"/>
      </c>
      <c r="CJ11" s="430"/>
      <c r="CK11" s="197">
        <f>IF('Encodage réponses Es'!BM9="","",'Encodage réponses Es'!BM9)</f>
      </c>
      <c r="CL11" s="429">
        <f t="shared" si="12"/>
      </c>
      <c r="CM11" s="430"/>
      <c r="CN11" s="69">
        <f>IF('Encodage réponses Es'!BO9="","",'Encodage réponses Es'!BO9)</f>
      </c>
      <c r="CO11" s="429">
        <f t="shared" si="13"/>
      </c>
      <c r="CP11" s="430"/>
      <c r="CQ11" s="69">
        <f>IF('Encodage réponses Es'!BP9="","",'Encodage réponses Es'!BP9)</f>
      </c>
      <c r="CR11" s="429">
        <f t="shared" si="14"/>
      </c>
      <c r="CS11" s="430"/>
      <c r="CT11" s="69">
        <f>IF('Encodage réponses Es'!BQ9="","",'Encodage réponses Es'!BQ9)</f>
      </c>
      <c r="CU11" s="429">
        <f t="shared" si="15"/>
      </c>
      <c r="CV11" s="430"/>
      <c r="CW11" s="69">
        <f>IF('Encodage réponses Es'!BR9="","",'Encodage réponses Es'!BR9)</f>
      </c>
      <c r="CX11" s="429">
        <f t="shared" si="16"/>
      </c>
      <c r="CY11" s="430"/>
      <c r="CZ11" s="69">
        <f>IF('Encodage réponses Es'!BU9="","",'Encodage réponses Es'!BU9)</f>
      </c>
      <c r="DA11" s="429">
        <f t="shared" si="17"/>
      </c>
      <c r="DB11" s="430"/>
      <c r="DC11" s="24">
        <f>IF('Encodage réponses Es'!BT9="","",'Encodage réponses Es'!BT9)</f>
      </c>
      <c r="DD11" s="429">
        <f t="shared" si="18"/>
      </c>
      <c r="DE11" s="430"/>
      <c r="DF11" s="24">
        <f>IF('Encodage réponses Es'!BL9="","",'Encodage réponses Es'!BL9)</f>
      </c>
      <c r="DG11" s="429">
        <f t="shared" si="19"/>
      </c>
      <c r="DH11" s="430"/>
      <c r="DI11" s="194"/>
      <c r="DJ11" s="24">
        <f>IF('Encodage réponses Es'!BS9="","",'Encodage réponses Es'!BS9)</f>
      </c>
      <c r="DK11" s="429">
        <f t="shared" si="20"/>
      </c>
      <c r="DL11" s="430"/>
    </row>
    <row r="12" spans="1:116" ht="11.25" customHeight="1">
      <c r="A12" s="392"/>
      <c r="B12" s="393"/>
      <c r="C12" s="161">
        <v>8</v>
      </c>
      <c r="D12" s="163"/>
      <c r="E12" s="163"/>
      <c r="F12" s="323">
        <f t="shared" si="2"/>
      </c>
      <c r="G12" s="105">
        <f t="shared" si="3"/>
      </c>
      <c r="H12" s="274">
        <f>IF(OR('Encodage réponses Es'!E10="",F12=""),"",'Encodage réponses Es'!E10)</f>
      </c>
      <c r="I12" s="163"/>
      <c r="J12" s="323">
        <f t="shared" si="4"/>
      </c>
      <c r="K12" s="105">
        <f t="shared" si="5"/>
      </c>
      <c r="L12" s="218">
        <f>IF(OR('Encodage réponses Es'!BK10="",J12=""),"",'Encodage réponses Es'!BK10)</f>
      </c>
      <c r="M12" s="162"/>
      <c r="N12" s="154"/>
      <c r="O12" s="21">
        <f>IF('Encodage réponses Es'!AI10="","",'Encodage réponses Es'!AI10)</f>
      </c>
      <c r="P12" s="22">
        <f>IF('Encodage réponses Es'!AV10="","",'Encodage réponses Es'!AV10)</f>
      </c>
      <c r="Q12" s="137">
        <f>IF('Encodage réponses Es'!AX10="","",'Encodage réponses Es'!AX10)</f>
      </c>
      <c r="R12" s="359">
        <f t="shared" si="0"/>
      </c>
      <c r="S12" s="410"/>
      <c r="T12" s="21">
        <f>IF('Encodage réponses Es'!G10="","",'Encodage réponses Es'!G10)</f>
      </c>
      <c r="U12" s="22">
        <f>IF('Encodage réponses Es'!I10="","",'Encodage réponses Es'!I10)</f>
      </c>
      <c r="V12" s="22">
        <f>IF('Encodage réponses Es'!K10="","",'Encodage réponses Es'!K10)</f>
      </c>
      <c r="W12" s="22">
        <f>IF('Encodage réponses Es'!M10="","",'Encodage réponses Es'!M10)</f>
      </c>
      <c r="X12" s="22">
        <f>IF('Encodage réponses Es'!O10="","",'Encodage réponses Es'!O10)</f>
      </c>
      <c r="Y12" s="22">
        <f>IF('Encodage réponses Es'!P10="","",'Encodage réponses Es'!P10)</f>
      </c>
      <c r="Z12" s="22">
        <f>IF('Encodage réponses Es'!AA10="","",'Encodage réponses Es'!AA10)</f>
      </c>
      <c r="AA12" s="22">
        <f>IF('Encodage réponses Es'!AB10="","",'Encodage réponses Es'!AB10)</f>
      </c>
      <c r="AB12" s="22">
        <f>IF('Encodage réponses Es'!AF10="","",'Encodage réponses Es'!AF10)</f>
      </c>
      <c r="AC12" s="22">
        <f>IF('Encodage réponses Es'!AG10="","",'Encodage réponses Es'!AG10)</f>
      </c>
      <c r="AD12" s="22">
        <f>IF('Encodage réponses Es'!AH10="","",'Encodage réponses Es'!AH10)</f>
      </c>
      <c r="AE12" s="22">
        <f>IF('Encodage réponses Es'!AM10="","",'Encodage réponses Es'!AM10)</f>
      </c>
      <c r="AF12" s="22">
        <f>IF('Encodage réponses Es'!AN10="","",'Encodage réponses Es'!AN10)</f>
      </c>
      <c r="AG12" s="22">
        <f>IF('Encodage réponses Es'!AP10="","",'Encodage réponses Es'!AP10)</f>
      </c>
      <c r="AH12" s="22">
        <f>IF('Encodage réponses Es'!AR10="","",'Encodage réponses Es'!AR10)</f>
      </c>
      <c r="AI12" s="22">
        <f>IF('Encodage réponses Es'!AW10="","",'Encodage réponses Es'!AW10)</f>
      </c>
      <c r="AJ12" s="22">
        <f>IF('Encodage réponses Es'!AY10="","",'Encodage réponses Es'!AY10)</f>
      </c>
      <c r="AK12" s="22">
        <f>IF('Encodage réponses Es'!BA10="","",'Encodage réponses Es'!BA10)</f>
      </c>
      <c r="AL12" s="22">
        <f>IF('Encodage réponses Es'!BB10="","",'Encodage réponses Es'!BB10)</f>
      </c>
      <c r="AM12" s="22">
        <f>IF('Encodage réponses Es'!BC10="","",'Encodage réponses Es'!BC10)</f>
      </c>
      <c r="AN12" s="22">
        <f>IF('Encodage réponses Es'!BD10="","",'Encodage réponses Es'!BD10)</f>
      </c>
      <c r="AO12" s="22">
        <f>IF('Encodage réponses Es'!BE10="","",'Encodage réponses Es'!BE10)</f>
      </c>
      <c r="AP12" s="22">
        <f>IF('Encodage réponses Es'!BF10="","",'Encodage réponses Es'!BF10)</f>
      </c>
      <c r="AQ12" s="22">
        <f>IF('Encodage réponses Es'!BG10="","",'Encodage réponses Es'!BG10)</f>
      </c>
      <c r="AR12" s="22">
        <f>IF('Encodage réponses Es'!BH10="","",'Encodage réponses Es'!BH10)</f>
      </c>
      <c r="AS12" s="22">
        <f>IF('Encodage réponses Es'!BI10="","",'Encodage réponses Es'!BI10)</f>
      </c>
      <c r="AT12" s="137">
        <f>IF('Encodage réponses Es'!BJ10="","",'Encodage réponses Es'!BJ10)</f>
      </c>
      <c r="AU12" s="464">
        <f t="shared" si="6"/>
      </c>
      <c r="AV12" s="465"/>
      <c r="AW12" s="22">
        <f>IF('Encodage réponses Es'!N10="","",'Encodage réponses Es'!N10)</f>
      </c>
      <c r="AX12" s="22">
        <f>IF('Encodage réponses Es'!W10="","",'Encodage réponses Es'!W10)</f>
      </c>
      <c r="AY12" s="22">
        <f>IF('Encodage réponses Es'!X10="","",'Encodage réponses Es'!X10)</f>
      </c>
      <c r="AZ12" s="22">
        <f>IF('Encodage réponses Es'!Y10="","",'Encodage réponses Es'!Y10)</f>
      </c>
      <c r="BA12" s="22">
        <f>IF('Encodage réponses Es'!Z10="","",'Encodage réponses Es'!Z10)</f>
      </c>
      <c r="BB12" s="25">
        <f>IF('Encodage réponses Es'!AD10="","",'Encodage réponses Es'!AD10)</f>
      </c>
      <c r="BC12" s="25">
        <f>IF('Encodage réponses Es'!AE10="","",'Encodage réponses Es'!AE10)</f>
      </c>
      <c r="BD12" s="22">
        <f>IF('Encodage réponses Es'!AO10="","",'Encodage réponses Es'!AO10)</f>
      </c>
      <c r="BE12" s="22">
        <f>IF('Encodage réponses Es'!AS10="","",'Encodage réponses Es'!AS10)</f>
      </c>
      <c r="BF12" s="25">
        <f>IF('Encodage réponses Es'!AZ10="","",'Encodage réponses Es'!AZ10)</f>
      </c>
      <c r="BG12" s="427">
        <f t="shared" si="7"/>
      </c>
      <c r="BH12" s="428"/>
      <c r="BI12" s="25">
        <f>IF('Encodage réponses Es'!F10="","",'Encodage réponses Es'!F10)</f>
      </c>
      <c r="BJ12" s="25">
        <f>IF('Encodage réponses Es'!H10="","",'Encodage réponses Es'!H10)</f>
      </c>
      <c r="BK12" s="25">
        <f>IF('Encodage réponses Es'!J10="","",'Encodage réponses Es'!J10)</f>
      </c>
      <c r="BL12" s="25">
        <f>IF('Encodage réponses Es'!L10="","",'Encodage réponses Es'!L10)</f>
      </c>
      <c r="BM12" s="25">
        <f>IF('Encodage réponses Es'!Q10="","",'Encodage réponses Es'!Q10)</f>
      </c>
      <c r="BN12" s="25">
        <f>IF('Encodage réponses Es'!R10="","",'Encodage réponses Es'!R10)</f>
      </c>
      <c r="BO12" s="25">
        <f>IF('Encodage réponses Es'!U10="","",'Encodage réponses Es'!U10)</f>
      </c>
      <c r="BP12" s="25">
        <f>IF('Encodage réponses Es'!V10="","",'Encodage réponses Es'!V10)</f>
      </c>
      <c r="BQ12" s="25">
        <f>IF('Encodage réponses Es'!AJ10="","",'Encodage réponses Es'!AJ10)</f>
      </c>
      <c r="BR12" s="25">
        <f>IF('Encodage réponses Es'!AK10="","",'Encodage réponses Es'!AK10)</f>
      </c>
      <c r="BS12" s="25">
        <f>IF('Encodage réponses Es'!AL10="","",'Encodage réponses Es'!AL10)</f>
      </c>
      <c r="BT12" s="25">
        <f>IF('Encodage réponses Es'!AT10="","",'Encodage réponses Es'!AT10)</f>
      </c>
      <c r="BU12" s="25">
        <f>IF('Encodage réponses Es'!AU10="","",'Encodage réponses Es'!AU10)</f>
      </c>
      <c r="BV12" s="427">
        <f t="shared" si="8"/>
      </c>
      <c r="BW12" s="428"/>
      <c r="BX12" s="25">
        <f>IF('Encodage réponses Es'!S10="","",'Encodage réponses Es'!S10)</f>
      </c>
      <c r="BY12" s="429">
        <f t="shared" si="9"/>
      </c>
      <c r="BZ12" s="430"/>
      <c r="CA12" s="25">
        <f>IF('Encodage réponses Es'!T10="","",'Encodage réponses Es'!T10)</f>
      </c>
      <c r="CB12" s="429">
        <f t="shared" si="10"/>
      </c>
      <c r="CC12" s="430"/>
      <c r="CD12" s="24">
        <f>IF('Encodage réponses Es'!Y10="","",'Encodage réponses Es'!Y10)</f>
      </c>
      <c r="CE12" s="26">
        <f>IF('Encodage réponses Es'!Z10="","",'Encodage réponses Es'!Z10)</f>
      </c>
      <c r="CF12" s="359">
        <f t="shared" si="1"/>
      </c>
      <c r="CG12" s="410"/>
      <c r="CH12" s="22">
        <f>IF('Encodage réponses Es'!BN10="","",'Encodage réponses Es'!BN10)</f>
      </c>
      <c r="CI12" s="429">
        <f t="shared" si="11"/>
      </c>
      <c r="CJ12" s="430"/>
      <c r="CK12" s="197">
        <f>IF('Encodage réponses Es'!BM10="","",'Encodage réponses Es'!BM10)</f>
      </c>
      <c r="CL12" s="429">
        <f t="shared" si="12"/>
      </c>
      <c r="CM12" s="430"/>
      <c r="CN12" s="69">
        <f>IF('Encodage réponses Es'!BO10="","",'Encodage réponses Es'!BO10)</f>
      </c>
      <c r="CO12" s="429">
        <f t="shared" si="13"/>
      </c>
      <c r="CP12" s="430"/>
      <c r="CQ12" s="69">
        <f>IF('Encodage réponses Es'!BP10="","",'Encodage réponses Es'!BP10)</f>
      </c>
      <c r="CR12" s="429">
        <f t="shared" si="14"/>
      </c>
      <c r="CS12" s="430"/>
      <c r="CT12" s="69">
        <f>IF('Encodage réponses Es'!BQ10="","",'Encodage réponses Es'!BQ10)</f>
      </c>
      <c r="CU12" s="429">
        <f t="shared" si="15"/>
      </c>
      <c r="CV12" s="430"/>
      <c r="CW12" s="69">
        <f>IF('Encodage réponses Es'!BR10="","",'Encodage réponses Es'!BR10)</f>
      </c>
      <c r="CX12" s="429">
        <f t="shared" si="16"/>
      </c>
      <c r="CY12" s="430"/>
      <c r="CZ12" s="69">
        <f>IF('Encodage réponses Es'!BU10="","",'Encodage réponses Es'!BU10)</f>
      </c>
      <c r="DA12" s="429">
        <f t="shared" si="17"/>
      </c>
      <c r="DB12" s="430"/>
      <c r="DC12" s="24">
        <f>IF('Encodage réponses Es'!BT10="","",'Encodage réponses Es'!BT10)</f>
      </c>
      <c r="DD12" s="429">
        <f t="shared" si="18"/>
      </c>
      <c r="DE12" s="430"/>
      <c r="DF12" s="24">
        <f>IF('Encodage réponses Es'!BL10="","",'Encodage réponses Es'!BL10)</f>
      </c>
      <c r="DG12" s="429">
        <f t="shared" si="19"/>
      </c>
      <c r="DH12" s="430"/>
      <c r="DI12" s="194"/>
      <c r="DJ12" s="24">
        <f>IF('Encodage réponses Es'!BS10="","",'Encodage réponses Es'!BS10)</f>
      </c>
      <c r="DK12" s="429">
        <f t="shared" si="20"/>
      </c>
      <c r="DL12" s="430"/>
    </row>
    <row r="13" spans="1:116" ht="11.25" customHeight="1">
      <c r="A13" s="392"/>
      <c r="B13" s="393"/>
      <c r="C13" s="161">
        <v>9</v>
      </c>
      <c r="D13" s="163"/>
      <c r="E13" s="163"/>
      <c r="F13" s="323">
        <f t="shared" si="2"/>
      </c>
      <c r="G13" s="105">
        <f t="shared" si="3"/>
      </c>
      <c r="H13" s="274">
        <f>IF(OR('Encodage réponses Es'!E11="",F13=""),"",'Encodage réponses Es'!E11)</f>
      </c>
      <c r="I13" s="163"/>
      <c r="J13" s="323">
        <f t="shared" si="4"/>
      </c>
      <c r="K13" s="105">
        <f t="shared" si="5"/>
      </c>
      <c r="L13" s="218">
        <f>IF(OR('Encodage réponses Es'!BK11="",J13=""),"",'Encodage réponses Es'!BK11)</f>
      </c>
      <c r="M13" s="162"/>
      <c r="N13" s="154"/>
      <c r="O13" s="21">
        <f>IF('Encodage réponses Es'!AI11="","",'Encodage réponses Es'!AI11)</f>
      </c>
      <c r="P13" s="22">
        <f>IF('Encodage réponses Es'!AV11="","",'Encodage réponses Es'!AV11)</f>
      </c>
      <c r="Q13" s="137">
        <f>IF('Encodage réponses Es'!AX11="","",'Encodage réponses Es'!AX11)</f>
      </c>
      <c r="R13" s="359">
        <f>IF(OR(COUNTIF(O13:Q13,"a")&gt;0,COUNTBLANK(O13:Q13)&gt;0),"",COUNTIF(O13:Q13,1))</f>
      </c>
      <c r="S13" s="410"/>
      <c r="T13" s="21">
        <f>IF('Encodage réponses Es'!G11="","",'Encodage réponses Es'!G11)</f>
      </c>
      <c r="U13" s="22">
        <f>IF('Encodage réponses Es'!I11="","",'Encodage réponses Es'!I11)</f>
      </c>
      <c r="V13" s="22">
        <f>IF('Encodage réponses Es'!K11="","",'Encodage réponses Es'!K11)</f>
      </c>
      <c r="W13" s="22">
        <f>IF('Encodage réponses Es'!M11="","",'Encodage réponses Es'!M11)</f>
      </c>
      <c r="X13" s="22">
        <f>IF('Encodage réponses Es'!O11="","",'Encodage réponses Es'!O11)</f>
      </c>
      <c r="Y13" s="22">
        <f>IF('Encodage réponses Es'!P11="","",'Encodage réponses Es'!P11)</f>
      </c>
      <c r="Z13" s="22">
        <f>IF('Encodage réponses Es'!AA11="","",'Encodage réponses Es'!AA11)</f>
      </c>
      <c r="AA13" s="22">
        <f>IF('Encodage réponses Es'!AB11="","",'Encodage réponses Es'!AB11)</f>
      </c>
      <c r="AB13" s="22">
        <f>IF('Encodage réponses Es'!AF11="","",'Encodage réponses Es'!AF11)</f>
      </c>
      <c r="AC13" s="22">
        <f>IF('Encodage réponses Es'!AG11="","",'Encodage réponses Es'!AG11)</f>
      </c>
      <c r="AD13" s="22">
        <f>IF('Encodage réponses Es'!AH11="","",'Encodage réponses Es'!AH11)</f>
      </c>
      <c r="AE13" s="22">
        <f>IF('Encodage réponses Es'!AM11="","",'Encodage réponses Es'!AM11)</f>
      </c>
      <c r="AF13" s="22">
        <f>IF('Encodage réponses Es'!AN11="","",'Encodage réponses Es'!AN11)</f>
      </c>
      <c r="AG13" s="22">
        <f>IF('Encodage réponses Es'!AP11="","",'Encodage réponses Es'!AP11)</f>
      </c>
      <c r="AH13" s="22">
        <f>IF('Encodage réponses Es'!AR11="","",'Encodage réponses Es'!AR11)</f>
      </c>
      <c r="AI13" s="22">
        <f>IF('Encodage réponses Es'!AW11="","",'Encodage réponses Es'!AW11)</f>
      </c>
      <c r="AJ13" s="22">
        <f>IF('Encodage réponses Es'!AY11="","",'Encodage réponses Es'!AY11)</f>
      </c>
      <c r="AK13" s="22">
        <f>IF('Encodage réponses Es'!BA11="","",'Encodage réponses Es'!BA11)</f>
      </c>
      <c r="AL13" s="22">
        <f>IF('Encodage réponses Es'!BB11="","",'Encodage réponses Es'!BB11)</f>
      </c>
      <c r="AM13" s="22">
        <f>IF('Encodage réponses Es'!BC11="","",'Encodage réponses Es'!BC11)</f>
      </c>
      <c r="AN13" s="22">
        <f>IF('Encodage réponses Es'!BD11="","",'Encodage réponses Es'!BD11)</f>
      </c>
      <c r="AO13" s="22">
        <f>IF('Encodage réponses Es'!BE11="","",'Encodage réponses Es'!BE11)</f>
      </c>
      <c r="AP13" s="22">
        <f>IF('Encodage réponses Es'!BF11="","",'Encodage réponses Es'!BF11)</f>
      </c>
      <c r="AQ13" s="22">
        <f>IF('Encodage réponses Es'!BG11="","",'Encodage réponses Es'!BG11)</f>
      </c>
      <c r="AR13" s="22">
        <f>IF('Encodage réponses Es'!BH11="","",'Encodage réponses Es'!BH11)</f>
      </c>
      <c r="AS13" s="22">
        <f>IF('Encodage réponses Es'!BI11="","",'Encodage réponses Es'!BI11)</f>
      </c>
      <c r="AT13" s="137">
        <f>IF('Encodage réponses Es'!BJ11="","",'Encodage réponses Es'!BJ11)</f>
      </c>
      <c r="AU13" s="464">
        <f t="shared" si="6"/>
      </c>
      <c r="AV13" s="465"/>
      <c r="AW13" s="22">
        <f>IF('Encodage réponses Es'!N11="","",'Encodage réponses Es'!N11)</f>
      </c>
      <c r="AX13" s="22">
        <f>IF('Encodage réponses Es'!W11="","",'Encodage réponses Es'!W11)</f>
      </c>
      <c r="AY13" s="22">
        <f>IF('Encodage réponses Es'!X11="","",'Encodage réponses Es'!X11)</f>
      </c>
      <c r="AZ13" s="22">
        <f>IF('Encodage réponses Es'!Y11="","",'Encodage réponses Es'!Y11)</f>
      </c>
      <c r="BA13" s="22">
        <f>IF('Encodage réponses Es'!Z11="","",'Encodage réponses Es'!Z11)</f>
      </c>
      <c r="BB13" s="25">
        <f>IF('Encodage réponses Es'!AD11="","",'Encodage réponses Es'!AD11)</f>
      </c>
      <c r="BC13" s="25">
        <f>IF('Encodage réponses Es'!AE11="","",'Encodage réponses Es'!AE11)</f>
      </c>
      <c r="BD13" s="22">
        <f>IF('Encodage réponses Es'!AO11="","",'Encodage réponses Es'!AO11)</f>
      </c>
      <c r="BE13" s="22">
        <f>IF('Encodage réponses Es'!AS11="","",'Encodage réponses Es'!AS11)</f>
      </c>
      <c r="BF13" s="25">
        <f>IF('Encodage réponses Es'!AZ11="","",'Encodage réponses Es'!AZ11)</f>
      </c>
      <c r="BG13" s="427">
        <f t="shared" si="7"/>
      </c>
      <c r="BH13" s="428"/>
      <c r="BI13" s="25">
        <f>IF('Encodage réponses Es'!F11="","",'Encodage réponses Es'!F11)</f>
      </c>
      <c r="BJ13" s="25">
        <f>IF('Encodage réponses Es'!H11="","",'Encodage réponses Es'!H11)</f>
      </c>
      <c r="BK13" s="25">
        <f>IF('Encodage réponses Es'!J11="","",'Encodage réponses Es'!J11)</f>
      </c>
      <c r="BL13" s="25">
        <f>IF('Encodage réponses Es'!L11="","",'Encodage réponses Es'!L11)</f>
      </c>
      <c r="BM13" s="25">
        <f>IF('Encodage réponses Es'!Q11="","",'Encodage réponses Es'!Q11)</f>
      </c>
      <c r="BN13" s="25">
        <f>IF('Encodage réponses Es'!R11="","",'Encodage réponses Es'!R11)</f>
      </c>
      <c r="BO13" s="25">
        <f>IF('Encodage réponses Es'!U11="","",'Encodage réponses Es'!U11)</f>
      </c>
      <c r="BP13" s="25">
        <f>IF('Encodage réponses Es'!V11="","",'Encodage réponses Es'!V11)</f>
      </c>
      <c r="BQ13" s="25">
        <f>IF('Encodage réponses Es'!AJ11="","",'Encodage réponses Es'!AJ11)</f>
      </c>
      <c r="BR13" s="25">
        <f>IF('Encodage réponses Es'!AK11="","",'Encodage réponses Es'!AK11)</f>
      </c>
      <c r="BS13" s="25">
        <f>IF('Encodage réponses Es'!AL11="","",'Encodage réponses Es'!AL11)</f>
      </c>
      <c r="BT13" s="25">
        <f>IF('Encodage réponses Es'!AT11="","",'Encodage réponses Es'!AT11)</f>
      </c>
      <c r="BU13" s="25">
        <f>IF('Encodage réponses Es'!AU11="","",'Encodage réponses Es'!AU11)</f>
      </c>
      <c r="BV13" s="427">
        <f t="shared" si="8"/>
      </c>
      <c r="BW13" s="428"/>
      <c r="BX13" s="25">
        <f>IF('Encodage réponses Es'!S11="","",'Encodage réponses Es'!S11)</f>
      </c>
      <c r="BY13" s="429">
        <f t="shared" si="9"/>
      </c>
      <c r="BZ13" s="430"/>
      <c r="CA13" s="25">
        <f>IF('Encodage réponses Es'!T11="","",'Encodage réponses Es'!T11)</f>
      </c>
      <c r="CB13" s="429">
        <f t="shared" si="10"/>
      </c>
      <c r="CC13" s="430"/>
      <c r="CD13" s="24">
        <f>IF('Encodage réponses Es'!Y11="","",'Encodage réponses Es'!Y11)</f>
      </c>
      <c r="CE13" s="26">
        <f>IF('Encodage réponses Es'!Z11="","",'Encodage réponses Es'!Z11)</f>
      </c>
      <c r="CF13" s="359">
        <f t="shared" si="1"/>
      </c>
      <c r="CG13" s="410"/>
      <c r="CH13" s="22">
        <f>IF('Encodage réponses Es'!BN11="","",'Encodage réponses Es'!BN11)</f>
      </c>
      <c r="CI13" s="429">
        <f t="shared" si="11"/>
      </c>
      <c r="CJ13" s="430"/>
      <c r="CK13" s="197">
        <f>IF('Encodage réponses Es'!BM11="","",'Encodage réponses Es'!BM11)</f>
      </c>
      <c r="CL13" s="429">
        <f t="shared" si="12"/>
      </c>
      <c r="CM13" s="430"/>
      <c r="CN13" s="69">
        <f>IF('Encodage réponses Es'!BO11="","",'Encodage réponses Es'!BO11)</f>
      </c>
      <c r="CO13" s="429">
        <f t="shared" si="13"/>
      </c>
      <c r="CP13" s="430"/>
      <c r="CQ13" s="69">
        <f>IF('Encodage réponses Es'!BP11="","",'Encodage réponses Es'!BP11)</f>
      </c>
      <c r="CR13" s="429">
        <f t="shared" si="14"/>
      </c>
      <c r="CS13" s="430"/>
      <c r="CT13" s="69">
        <f>IF('Encodage réponses Es'!BQ11="","",'Encodage réponses Es'!BQ11)</f>
      </c>
      <c r="CU13" s="429">
        <f t="shared" si="15"/>
      </c>
      <c r="CV13" s="430"/>
      <c r="CW13" s="69">
        <f>IF('Encodage réponses Es'!BR11="","",'Encodage réponses Es'!BR11)</f>
      </c>
      <c r="CX13" s="429">
        <f t="shared" si="16"/>
      </c>
      <c r="CY13" s="430"/>
      <c r="CZ13" s="69">
        <f>IF('Encodage réponses Es'!BU11="","",'Encodage réponses Es'!BU11)</f>
      </c>
      <c r="DA13" s="429">
        <f t="shared" si="17"/>
      </c>
      <c r="DB13" s="430"/>
      <c r="DC13" s="24">
        <f>IF('Encodage réponses Es'!BT11="","",'Encodage réponses Es'!BT11)</f>
      </c>
      <c r="DD13" s="429">
        <f t="shared" si="18"/>
      </c>
      <c r="DE13" s="430"/>
      <c r="DF13" s="24">
        <f>IF('Encodage réponses Es'!BL11="","",'Encodage réponses Es'!BL11)</f>
      </c>
      <c r="DG13" s="429">
        <f t="shared" si="19"/>
      </c>
      <c r="DH13" s="430"/>
      <c r="DI13" s="194"/>
      <c r="DJ13" s="24">
        <f>IF('Encodage réponses Es'!BS11="","",'Encodage réponses Es'!BS11)</f>
      </c>
      <c r="DK13" s="429">
        <f t="shared" si="20"/>
      </c>
      <c r="DL13" s="430"/>
    </row>
    <row r="14" spans="1:116" ht="11.25" customHeight="1">
      <c r="A14" s="392"/>
      <c r="B14" s="393"/>
      <c r="C14" s="161">
        <v>10</v>
      </c>
      <c r="D14" s="163"/>
      <c r="E14" s="163"/>
      <c r="F14" s="323">
        <f t="shared" si="2"/>
      </c>
      <c r="G14" s="105">
        <f t="shared" si="3"/>
      </c>
      <c r="H14" s="274">
        <f>IF(OR('Encodage réponses Es'!E12="",F14=""),"",'Encodage réponses Es'!E12)</f>
      </c>
      <c r="I14" s="163"/>
      <c r="J14" s="323">
        <f t="shared" si="4"/>
      </c>
      <c r="K14" s="105">
        <f t="shared" si="5"/>
      </c>
      <c r="L14" s="218">
        <f>IF(OR('Encodage réponses Es'!BK12="",J14=""),"",'Encodage réponses Es'!BK12)</f>
      </c>
      <c r="M14" s="162"/>
      <c r="N14" s="154"/>
      <c r="O14" s="21">
        <f>IF('Encodage réponses Es'!AI12="","",'Encodage réponses Es'!AI12)</f>
      </c>
      <c r="P14" s="22">
        <f>IF('Encodage réponses Es'!AV12="","",'Encodage réponses Es'!AV12)</f>
      </c>
      <c r="Q14" s="137">
        <f>IF('Encodage réponses Es'!AX12="","",'Encodage réponses Es'!AX12)</f>
      </c>
      <c r="R14" s="359">
        <f>IF(OR(COUNTIF(O14:Q14,"a")&gt;0,COUNTBLANK(O14:Q14)&gt;0),"",COUNTIF(O14:Q14,1))</f>
      </c>
      <c r="S14" s="410"/>
      <c r="T14" s="21">
        <f>IF('Encodage réponses Es'!G12="","",'Encodage réponses Es'!G12)</f>
      </c>
      <c r="U14" s="22">
        <f>IF('Encodage réponses Es'!I12="","",'Encodage réponses Es'!I12)</f>
      </c>
      <c r="V14" s="22">
        <f>IF('Encodage réponses Es'!K12="","",'Encodage réponses Es'!K12)</f>
      </c>
      <c r="W14" s="22">
        <f>IF('Encodage réponses Es'!M12="","",'Encodage réponses Es'!M12)</f>
      </c>
      <c r="X14" s="22">
        <f>IF('Encodage réponses Es'!O12="","",'Encodage réponses Es'!O12)</f>
      </c>
      <c r="Y14" s="22">
        <f>IF('Encodage réponses Es'!P12="","",'Encodage réponses Es'!P12)</f>
      </c>
      <c r="Z14" s="22">
        <f>IF('Encodage réponses Es'!AA12="","",'Encodage réponses Es'!AA12)</f>
      </c>
      <c r="AA14" s="22">
        <f>IF('Encodage réponses Es'!AB12="","",'Encodage réponses Es'!AB12)</f>
      </c>
      <c r="AB14" s="22">
        <f>IF('Encodage réponses Es'!AF12="","",'Encodage réponses Es'!AF12)</f>
      </c>
      <c r="AC14" s="22">
        <f>IF('Encodage réponses Es'!AG12="","",'Encodage réponses Es'!AG12)</f>
      </c>
      <c r="AD14" s="22">
        <f>IF('Encodage réponses Es'!AH12="","",'Encodage réponses Es'!AH12)</f>
      </c>
      <c r="AE14" s="22">
        <f>IF('Encodage réponses Es'!AM12="","",'Encodage réponses Es'!AM12)</f>
      </c>
      <c r="AF14" s="22">
        <f>IF('Encodage réponses Es'!AN12="","",'Encodage réponses Es'!AN12)</f>
      </c>
      <c r="AG14" s="22">
        <f>IF('Encodage réponses Es'!AP12="","",'Encodage réponses Es'!AP12)</f>
      </c>
      <c r="AH14" s="22">
        <f>IF('Encodage réponses Es'!AR12="","",'Encodage réponses Es'!AR12)</f>
      </c>
      <c r="AI14" s="22">
        <f>IF('Encodage réponses Es'!AW12="","",'Encodage réponses Es'!AW12)</f>
      </c>
      <c r="AJ14" s="22">
        <f>IF('Encodage réponses Es'!AY12="","",'Encodage réponses Es'!AY12)</f>
      </c>
      <c r="AK14" s="22">
        <f>IF('Encodage réponses Es'!BA12="","",'Encodage réponses Es'!BA12)</f>
      </c>
      <c r="AL14" s="22">
        <f>IF('Encodage réponses Es'!BB12="","",'Encodage réponses Es'!BB12)</f>
      </c>
      <c r="AM14" s="22">
        <f>IF('Encodage réponses Es'!BC12="","",'Encodage réponses Es'!BC12)</f>
      </c>
      <c r="AN14" s="22">
        <f>IF('Encodage réponses Es'!BD12="","",'Encodage réponses Es'!BD12)</f>
      </c>
      <c r="AO14" s="22">
        <f>IF('Encodage réponses Es'!BE12="","",'Encodage réponses Es'!BE12)</f>
      </c>
      <c r="AP14" s="22">
        <f>IF('Encodage réponses Es'!BF12="","",'Encodage réponses Es'!BF12)</f>
      </c>
      <c r="AQ14" s="22">
        <f>IF('Encodage réponses Es'!BG12="","",'Encodage réponses Es'!BG12)</f>
      </c>
      <c r="AR14" s="22">
        <f>IF('Encodage réponses Es'!BH12="","",'Encodage réponses Es'!BH12)</f>
      </c>
      <c r="AS14" s="22">
        <f>IF('Encodage réponses Es'!BI12="","",'Encodage réponses Es'!BI12)</f>
      </c>
      <c r="AT14" s="137">
        <f>IF('Encodage réponses Es'!BJ12="","",'Encodage réponses Es'!BJ12)</f>
      </c>
      <c r="AU14" s="464">
        <f t="shared" si="6"/>
      </c>
      <c r="AV14" s="465"/>
      <c r="AW14" s="22">
        <f>IF('Encodage réponses Es'!N12="","",'Encodage réponses Es'!N12)</f>
      </c>
      <c r="AX14" s="22">
        <f>IF('Encodage réponses Es'!W12="","",'Encodage réponses Es'!W12)</f>
      </c>
      <c r="AY14" s="22">
        <f>IF('Encodage réponses Es'!X12="","",'Encodage réponses Es'!X12)</f>
      </c>
      <c r="AZ14" s="22">
        <f>IF('Encodage réponses Es'!Y12="","",'Encodage réponses Es'!Y12)</f>
      </c>
      <c r="BA14" s="22">
        <f>IF('Encodage réponses Es'!Z12="","",'Encodage réponses Es'!Z12)</f>
      </c>
      <c r="BB14" s="25">
        <f>IF('Encodage réponses Es'!AD12="","",'Encodage réponses Es'!AD12)</f>
      </c>
      <c r="BC14" s="25">
        <f>IF('Encodage réponses Es'!AE12="","",'Encodage réponses Es'!AE12)</f>
      </c>
      <c r="BD14" s="22">
        <f>IF('Encodage réponses Es'!AO12="","",'Encodage réponses Es'!AO12)</f>
      </c>
      <c r="BE14" s="22">
        <f>IF('Encodage réponses Es'!AS12="","",'Encodage réponses Es'!AS12)</f>
      </c>
      <c r="BF14" s="25">
        <f>IF('Encodage réponses Es'!AZ12="","",'Encodage réponses Es'!AZ12)</f>
      </c>
      <c r="BG14" s="427">
        <f t="shared" si="7"/>
      </c>
      <c r="BH14" s="428"/>
      <c r="BI14" s="25">
        <f>IF('Encodage réponses Es'!F12="","",'Encodage réponses Es'!F12)</f>
      </c>
      <c r="BJ14" s="25">
        <f>IF('Encodage réponses Es'!H12="","",'Encodage réponses Es'!H12)</f>
      </c>
      <c r="BK14" s="25">
        <f>IF('Encodage réponses Es'!J12="","",'Encodage réponses Es'!J12)</f>
      </c>
      <c r="BL14" s="25">
        <f>IF('Encodage réponses Es'!L12="","",'Encodage réponses Es'!L12)</f>
      </c>
      <c r="BM14" s="25">
        <f>IF('Encodage réponses Es'!Q12="","",'Encodage réponses Es'!Q12)</f>
      </c>
      <c r="BN14" s="25">
        <f>IF('Encodage réponses Es'!R12="","",'Encodage réponses Es'!R12)</f>
      </c>
      <c r="BO14" s="25">
        <f>IF('Encodage réponses Es'!U12="","",'Encodage réponses Es'!U12)</f>
      </c>
      <c r="BP14" s="25">
        <f>IF('Encodage réponses Es'!V12="","",'Encodage réponses Es'!V12)</f>
      </c>
      <c r="BQ14" s="25">
        <f>IF('Encodage réponses Es'!AJ12="","",'Encodage réponses Es'!AJ12)</f>
      </c>
      <c r="BR14" s="25">
        <f>IF('Encodage réponses Es'!AK12="","",'Encodage réponses Es'!AK12)</f>
      </c>
      <c r="BS14" s="25">
        <f>IF('Encodage réponses Es'!AL12="","",'Encodage réponses Es'!AL12)</f>
      </c>
      <c r="BT14" s="25">
        <f>IF('Encodage réponses Es'!AT12="","",'Encodage réponses Es'!AT12)</f>
      </c>
      <c r="BU14" s="25">
        <f>IF('Encodage réponses Es'!AU12="","",'Encodage réponses Es'!AU12)</f>
      </c>
      <c r="BV14" s="427">
        <f t="shared" si="8"/>
      </c>
      <c r="BW14" s="428"/>
      <c r="BX14" s="25">
        <f>IF('Encodage réponses Es'!S12="","",'Encodage réponses Es'!S12)</f>
      </c>
      <c r="BY14" s="429">
        <f t="shared" si="9"/>
      </c>
      <c r="BZ14" s="430"/>
      <c r="CA14" s="25">
        <f>IF('Encodage réponses Es'!T12="","",'Encodage réponses Es'!T12)</f>
      </c>
      <c r="CB14" s="429">
        <f t="shared" si="10"/>
      </c>
      <c r="CC14" s="430"/>
      <c r="CD14" s="24">
        <f>IF('Encodage réponses Es'!Y12="","",'Encodage réponses Es'!Y12)</f>
      </c>
      <c r="CE14" s="26">
        <f>IF('Encodage réponses Es'!Z12="","",'Encodage réponses Es'!Z12)</f>
      </c>
      <c r="CF14" s="359">
        <f t="shared" si="1"/>
      </c>
      <c r="CG14" s="410"/>
      <c r="CH14" s="22">
        <f>IF('Encodage réponses Es'!BN12="","",'Encodage réponses Es'!BN12)</f>
      </c>
      <c r="CI14" s="429">
        <f t="shared" si="11"/>
      </c>
      <c r="CJ14" s="430"/>
      <c r="CK14" s="197">
        <f>IF('Encodage réponses Es'!BM12="","",'Encodage réponses Es'!BM12)</f>
      </c>
      <c r="CL14" s="429">
        <f t="shared" si="12"/>
      </c>
      <c r="CM14" s="430"/>
      <c r="CN14" s="69">
        <f>IF('Encodage réponses Es'!BO12="","",'Encodage réponses Es'!BO12)</f>
      </c>
      <c r="CO14" s="429">
        <f t="shared" si="13"/>
      </c>
      <c r="CP14" s="430"/>
      <c r="CQ14" s="69">
        <f>IF('Encodage réponses Es'!BP12="","",'Encodage réponses Es'!BP12)</f>
      </c>
      <c r="CR14" s="429">
        <f t="shared" si="14"/>
      </c>
      <c r="CS14" s="430"/>
      <c r="CT14" s="69">
        <f>IF('Encodage réponses Es'!BQ12="","",'Encodage réponses Es'!BQ12)</f>
      </c>
      <c r="CU14" s="429">
        <f t="shared" si="15"/>
      </c>
      <c r="CV14" s="430"/>
      <c r="CW14" s="69">
        <f>IF('Encodage réponses Es'!BR12="","",'Encodage réponses Es'!BR12)</f>
      </c>
      <c r="CX14" s="429">
        <f t="shared" si="16"/>
      </c>
      <c r="CY14" s="430"/>
      <c r="CZ14" s="69">
        <f>IF('Encodage réponses Es'!BU12="","",'Encodage réponses Es'!BU12)</f>
      </c>
      <c r="DA14" s="429">
        <f t="shared" si="17"/>
      </c>
      <c r="DB14" s="430"/>
      <c r="DC14" s="24">
        <f>IF('Encodage réponses Es'!BT12="","",'Encodage réponses Es'!BT12)</f>
      </c>
      <c r="DD14" s="429">
        <f t="shared" si="18"/>
      </c>
      <c r="DE14" s="430"/>
      <c r="DF14" s="24">
        <f>IF('Encodage réponses Es'!BL12="","",'Encodage réponses Es'!BL12)</f>
      </c>
      <c r="DG14" s="429">
        <f t="shared" si="19"/>
      </c>
      <c r="DH14" s="430"/>
      <c r="DI14" s="194"/>
      <c r="DJ14" s="24">
        <f>IF('Encodage réponses Es'!BS12="","",'Encodage réponses Es'!BS12)</f>
      </c>
      <c r="DK14" s="429">
        <f t="shared" si="20"/>
      </c>
      <c r="DL14" s="430"/>
    </row>
    <row r="15" spans="1:116" ht="11.25" customHeight="1">
      <c r="A15" s="392"/>
      <c r="B15" s="393"/>
      <c r="C15" s="161">
        <v>11</v>
      </c>
      <c r="D15" s="163"/>
      <c r="E15" s="163"/>
      <c r="F15" s="323">
        <f t="shared" si="2"/>
      </c>
      <c r="G15" s="105">
        <f t="shared" si="3"/>
      </c>
      <c r="H15" s="274">
        <f>IF(OR('Encodage réponses Es'!E13="",F15=""),"",'Encodage réponses Es'!E13)</f>
      </c>
      <c r="I15" s="163"/>
      <c r="J15" s="323">
        <f t="shared" si="4"/>
      </c>
      <c r="K15" s="105">
        <f t="shared" si="5"/>
      </c>
      <c r="L15" s="218">
        <f>IF(OR('Encodage réponses Es'!BK13="",J15=""),"",'Encodage réponses Es'!BK13)</f>
      </c>
      <c r="M15" s="162"/>
      <c r="N15" s="154"/>
      <c r="O15" s="21">
        <f>IF('Encodage réponses Es'!AI13="","",'Encodage réponses Es'!AI13)</f>
      </c>
      <c r="P15" s="22">
        <f>IF('Encodage réponses Es'!AV13="","",'Encodage réponses Es'!AV13)</f>
      </c>
      <c r="Q15" s="137">
        <f>IF('Encodage réponses Es'!AX13="","",'Encodage réponses Es'!AX13)</f>
      </c>
      <c r="R15" s="359">
        <f aca="true" t="shared" si="21" ref="R15:R38">IF(OR(COUNTIF(O15:Q15,"a")&gt;0,COUNTBLANK(O15:Q15)&gt;0),"",COUNTIF(O15:Q15,1))</f>
      </c>
      <c r="S15" s="410"/>
      <c r="T15" s="21">
        <f>IF('Encodage réponses Es'!G13="","",'Encodage réponses Es'!G13)</f>
      </c>
      <c r="U15" s="22">
        <f>IF('Encodage réponses Es'!I13="","",'Encodage réponses Es'!I13)</f>
      </c>
      <c r="V15" s="22">
        <f>IF('Encodage réponses Es'!K13="","",'Encodage réponses Es'!K13)</f>
      </c>
      <c r="W15" s="22">
        <f>IF('Encodage réponses Es'!M13="","",'Encodage réponses Es'!M13)</f>
      </c>
      <c r="X15" s="22">
        <f>IF('Encodage réponses Es'!O13="","",'Encodage réponses Es'!O13)</f>
      </c>
      <c r="Y15" s="22">
        <f>IF('Encodage réponses Es'!P13="","",'Encodage réponses Es'!P13)</f>
      </c>
      <c r="Z15" s="22">
        <f>IF('Encodage réponses Es'!AA13="","",'Encodage réponses Es'!AA13)</f>
      </c>
      <c r="AA15" s="22">
        <f>IF('Encodage réponses Es'!AB13="","",'Encodage réponses Es'!AB13)</f>
      </c>
      <c r="AB15" s="22">
        <f>IF('Encodage réponses Es'!AF13="","",'Encodage réponses Es'!AF13)</f>
      </c>
      <c r="AC15" s="22">
        <f>IF('Encodage réponses Es'!AG13="","",'Encodage réponses Es'!AG13)</f>
      </c>
      <c r="AD15" s="22">
        <f>IF('Encodage réponses Es'!AH13="","",'Encodage réponses Es'!AH13)</f>
      </c>
      <c r="AE15" s="22">
        <f>IF('Encodage réponses Es'!AM13="","",'Encodage réponses Es'!AM13)</f>
      </c>
      <c r="AF15" s="22">
        <f>IF('Encodage réponses Es'!AN13="","",'Encodage réponses Es'!AN13)</f>
      </c>
      <c r="AG15" s="22">
        <f>IF('Encodage réponses Es'!AP13="","",'Encodage réponses Es'!AP13)</f>
      </c>
      <c r="AH15" s="22">
        <f>IF('Encodage réponses Es'!AR13="","",'Encodage réponses Es'!AR13)</f>
      </c>
      <c r="AI15" s="22">
        <f>IF('Encodage réponses Es'!AW13="","",'Encodage réponses Es'!AW13)</f>
      </c>
      <c r="AJ15" s="22">
        <f>IF('Encodage réponses Es'!AY13="","",'Encodage réponses Es'!AY13)</f>
      </c>
      <c r="AK15" s="22">
        <f>IF('Encodage réponses Es'!BA13="","",'Encodage réponses Es'!BA13)</f>
      </c>
      <c r="AL15" s="22">
        <f>IF('Encodage réponses Es'!BB13="","",'Encodage réponses Es'!BB13)</f>
      </c>
      <c r="AM15" s="22">
        <f>IF('Encodage réponses Es'!BC13="","",'Encodage réponses Es'!BC13)</f>
      </c>
      <c r="AN15" s="22">
        <f>IF('Encodage réponses Es'!BD13="","",'Encodage réponses Es'!BD13)</f>
      </c>
      <c r="AO15" s="22">
        <f>IF('Encodage réponses Es'!BE13="","",'Encodage réponses Es'!BE13)</f>
      </c>
      <c r="AP15" s="22">
        <f>IF('Encodage réponses Es'!BF13="","",'Encodage réponses Es'!BF13)</f>
      </c>
      <c r="AQ15" s="22">
        <f>IF('Encodage réponses Es'!BG13="","",'Encodage réponses Es'!BG13)</f>
      </c>
      <c r="AR15" s="22">
        <f>IF('Encodage réponses Es'!BH13="","",'Encodage réponses Es'!BH13)</f>
      </c>
      <c r="AS15" s="22">
        <f>IF('Encodage réponses Es'!BI13="","",'Encodage réponses Es'!BI13)</f>
      </c>
      <c r="AT15" s="137">
        <f>IF('Encodage réponses Es'!BJ13="","",'Encodage réponses Es'!BJ13)</f>
      </c>
      <c r="AU15" s="464">
        <f t="shared" si="6"/>
      </c>
      <c r="AV15" s="465"/>
      <c r="AW15" s="22">
        <f>IF('Encodage réponses Es'!N13="","",'Encodage réponses Es'!N13)</f>
      </c>
      <c r="AX15" s="22">
        <f>IF('Encodage réponses Es'!W13="","",'Encodage réponses Es'!W13)</f>
      </c>
      <c r="AY15" s="22">
        <f>IF('Encodage réponses Es'!X13="","",'Encodage réponses Es'!X13)</f>
      </c>
      <c r="AZ15" s="22">
        <f>IF('Encodage réponses Es'!Y13="","",'Encodage réponses Es'!Y13)</f>
      </c>
      <c r="BA15" s="22">
        <f>IF('Encodage réponses Es'!Z13="","",'Encodage réponses Es'!Z13)</f>
      </c>
      <c r="BB15" s="25">
        <f>IF('Encodage réponses Es'!AD13="","",'Encodage réponses Es'!AD13)</f>
      </c>
      <c r="BC15" s="25">
        <f>IF('Encodage réponses Es'!AE13="","",'Encodage réponses Es'!AE13)</f>
      </c>
      <c r="BD15" s="22">
        <f>IF('Encodage réponses Es'!AO13="","",'Encodage réponses Es'!AO13)</f>
      </c>
      <c r="BE15" s="22">
        <f>IF('Encodage réponses Es'!AS13="","",'Encodage réponses Es'!AS13)</f>
      </c>
      <c r="BF15" s="25">
        <f>IF('Encodage réponses Es'!AZ13="","",'Encodage réponses Es'!AZ13)</f>
      </c>
      <c r="BG15" s="427">
        <f t="shared" si="7"/>
      </c>
      <c r="BH15" s="428"/>
      <c r="BI15" s="25">
        <f>IF('Encodage réponses Es'!F13="","",'Encodage réponses Es'!F13)</f>
      </c>
      <c r="BJ15" s="25">
        <f>IF('Encodage réponses Es'!H13="","",'Encodage réponses Es'!H13)</f>
      </c>
      <c r="BK15" s="25">
        <f>IF('Encodage réponses Es'!J13="","",'Encodage réponses Es'!J13)</f>
      </c>
      <c r="BL15" s="25">
        <f>IF('Encodage réponses Es'!L13="","",'Encodage réponses Es'!L13)</f>
      </c>
      <c r="BM15" s="25">
        <f>IF('Encodage réponses Es'!Q13="","",'Encodage réponses Es'!Q13)</f>
      </c>
      <c r="BN15" s="25">
        <f>IF('Encodage réponses Es'!R13="","",'Encodage réponses Es'!R13)</f>
      </c>
      <c r="BO15" s="25">
        <f>IF('Encodage réponses Es'!U13="","",'Encodage réponses Es'!U13)</f>
      </c>
      <c r="BP15" s="25">
        <f>IF('Encodage réponses Es'!V13="","",'Encodage réponses Es'!V13)</f>
      </c>
      <c r="BQ15" s="25">
        <f>IF('Encodage réponses Es'!AJ13="","",'Encodage réponses Es'!AJ13)</f>
      </c>
      <c r="BR15" s="25">
        <f>IF('Encodage réponses Es'!AK13="","",'Encodage réponses Es'!AK13)</f>
      </c>
      <c r="BS15" s="25">
        <f>IF('Encodage réponses Es'!AL13="","",'Encodage réponses Es'!AL13)</f>
      </c>
      <c r="BT15" s="25">
        <f>IF('Encodage réponses Es'!AT13="","",'Encodage réponses Es'!AT13)</f>
      </c>
      <c r="BU15" s="25">
        <f>IF('Encodage réponses Es'!AU13="","",'Encodage réponses Es'!AU13)</f>
      </c>
      <c r="BV15" s="427">
        <f t="shared" si="8"/>
      </c>
      <c r="BW15" s="428"/>
      <c r="BX15" s="25">
        <f>IF('Encodage réponses Es'!S13="","",'Encodage réponses Es'!S13)</f>
      </c>
      <c r="BY15" s="429">
        <f t="shared" si="9"/>
      </c>
      <c r="BZ15" s="430"/>
      <c r="CA15" s="25">
        <f>IF('Encodage réponses Es'!T13="","",'Encodage réponses Es'!T13)</f>
      </c>
      <c r="CB15" s="429">
        <f t="shared" si="10"/>
      </c>
      <c r="CC15" s="430"/>
      <c r="CD15" s="24">
        <f>IF('Encodage réponses Es'!Y13="","",'Encodage réponses Es'!Y13)</f>
      </c>
      <c r="CE15" s="26">
        <f>IF('Encodage réponses Es'!Z13="","",'Encodage réponses Es'!Z13)</f>
      </c>
      <c r="CF15" s="359">
        <f t="shared" si="1"/>
      </c>
      <c r="CG15" s="410"/>
      <c r="CH15" s="22">
        <f>IF('Encodage réponses Es'!BN13="","",'Encodage réponses Es'!BN13)</f>
      </c>
      <c r="CI15" s="429">
        <f t="shared" si="11"/>
      </c>
      <c r="CJ15" s="430"/>
      <c r="CK15" s="197">
        <f>IF('Encodage réponses Es'!BM13="","",'Encodage réponses Es'!BM13)</f>
      </c>
      <c r="CL15" s="429">
        <f t="shared" si="12"/>
      </c>
      <c r="CM15" s="430"/>
      <c r="CN15" s="69">
        <f>IF('Encodage réponses Es'!BO13="","",'Encodage réponses Es'!BO13)</f>
      </c>
      <c r="CO15" s="429">
        <f t="shared" si="13"/>
      </c>
      <c r="CP15" s="430"/>
      <c r="CQ15" s="69">
        <f>IF('Encodage réponses Es'!BP13="","",'Encodage réponses Es'!BP13)</f>
      </c>
      <c r="CR15" s="429">
        <f t="shared" si="14"/>
      </c>
      <c r="CS15" s="430"/>
      <c r="CT15" s="69">
        <f>IF('Encodage réponses Es'!BQ13="","",'Encodage réponses Es'!BQ13)</f>
      </c>
      <c r="CU15" s="429">
        <f t="shared" si="15"/>
      </c>
      <c r="CV15" s="430"/>
      <c r="CW15" s="69">
        <f>IF('Encodage réponses Es'!BR13="","",'Encodage réponses Es'!BR13)</f>
      </c>
      <c r="CX15" s="429">
        <f t="shared" si="16"/>
      </c>
      <c r="CY15" s="430"/>
      <c r="CZ15" s="69">
        <f>IF('Encodage réponses Es'!BU13="","",'Encodage réponses Es'!BU13)</f>
      </c>
      <c r="DA15" s="429">
        <f t="shared" si="17"/>
      </c>
      <c r="DB15" s="430"/>
      <c r="DC15" s="24">
        <f>IF('Encodage réponses Es'!BT13="","",'Encodage réponses Es'!BT13)</f>
      </c>
      <c r="DD15" s="429">
        <f t="shared" si="18"/>
      </c>
      <c r="DE15" s="430"/>
      <c r="DF15" s="24">
        <f>IF('Encodage réponses Es'!BL13="","",'Encodage réponses Es'!BL13)</f>
      </c>
      <c r="DG15" s="429">
        <f t="shared" si="19"/>
      </c>
      <c r="DH15" s="430"/>
      <c r="DI15" s="194"/>
      <c r="DJ15" s="24">
        <f>IF('Encodage réponses Es'!BS13="","",'Encodage réponses Es'!BS13)</f>
      </c>
      <c r="DK15" s="429">
        <f t="shared" si="20"/>
      </c>
      <c r="DL15" s="430"/>
    </row>
    <row r="16" spans="1:116" ht="11.25" customHeight="1">
      <c r="A16" s="392"/>
      <c r="B16" s="393"/>
      <c r="C16" s="161">
        <v>12</v>
      </c>
      <c r="D16" s="163"/>
      <c r="E16" s="163"/>
      <c r="F16" s="323">
        <f t="shared" si="2"/>
      </c>
      <c r="G16" s="105">
        <f t="shared" si="3"/>
      </c>
      <c r="H16" s="274">
        <f>IF(OR('Encodage réponses Es'!E14="",F16=""),"",'Encodage réponses Es'!E14)</f>
      </c>
      <c r="I16" s="163"/>
      <c r="J16" s="323">
        <f t="shared" si="4"/>
      </c>
      <c r="K16" s="105">
        <f t="shared" si="5"/>
      </c>
      <c r="L16" s="218">
        <f>IF(OR('Encodage réponses Es'!BK14="",J16=""),"",'Encodage réponses Es'!BK14)</f>
      </c>
      <c r="M16" s="162"/>
      <c r="N16" s="154"/>
      <c r="O16" s="21">
        <f>IF('Encodage réponses Es'!AI14="","",'Encodage réponses Es'!AI14)</f>
      </c>
      <c r="P16" s="22">
        <f>IF('Encodage réponses Es'!AV14="","",'Encodage réponses Es'!AV14)</f>
      </c>
      <c r="Q16" s="137">
        <f>IF('Encodage réponses Es'!AX14="","",'Encodage réponses Es'!AX14)</f>
      </c>
      <c r="R16" s="359">
        <f t="shared" si="21"/>
      </c>
      <c r="S16" s="410"/>
      <c r="T16" s="21">
        <f>IF('Encodage réponses Es'!G14="","",'Encodage réponses Es'!G14)</f>
      </c>
      <c r="U16" s="22">
        <f>IF('Encodage réponses Es'!I14="","",'Encodage réponses Es'!I14)</f>
      </c>
      <c r="V16" s="22">
        <f>IF('Encodage réponses Es'!K14="","",'Encodage réponses Es'!K14)</f>
      </c>
      <c r="W16" s="22">
        <f>IF('Encodage réponses Es'!M14="","",'Encodage réponses Es'!M14)</f>
      </c>
      <c r="X16" s="22">
        <f>IF('Encodage réponses Es'!O14="","",'Encodage réponses Es'!O14)</f>
      </c>
      <c r="Y16" s="22">
        <f>IF('Encodage réponses Es'!P14="","",'Encodage réponses Es'!P14)</f>
      </c>
      <c r="Z16" s="22">
        <f>IF('Encodage réponses Es'!AA14="","",'Encodage réponses Es'!AA14)</f>
      </c>
      <c r="AA16" s="22">
        <f>IF('Encodage réponses Es'!AB14="","",'Encodage réponses Es'!AB14)</f>
      </c>
      <c r="AB16" s="22">
        <f>IF('Encodage réponses Es'!AF14="","",'Encodage réponses Es'!AF14)</f>
      </c>
      <c r="AC16" s="22">
        <f>IF('Encodage réponses Es'!AG14="","",'Encodage réponses Es'!AG14)</f>
      </c>
      <c r="AD16" s="22">
        <f>IF('Encodage réponses Es'!AH14="","",'Encodage réponses Es'!AH14)</f>
      </c>
      <c r="AE16" s="22">
        <f>IF('Encodage réponses Es'!AM14="","",'Encodage réponses Es'!AM14)</f>
      </c>
      <c r="AF16" s="22">
        <f>IF('Encodage réponses Es'!AN14="","",'Encodage réponses Es'!AN14)</f>
      </c>
      <c r="AG16" s="22">
        <f>IF('Encodage réponses Es'!AP14="","",'Encodage réponses Es'!AP14)</f>
      </c>
      <c r="AH16" s="22">
        <f>IF('Encodage réponses Es'!AR14="","",'Encodage réponses Es'!AR14)</f>
      </c>
      <c r="AI16" s="22">
        <f>IF('Encodage réponses Es'!AW14="","",'Encodage réponses Es'!AW14)</f>
      </c>
      <c r="AJ16" s="22">
        <f>IF('Encodage réponses Es'!AY14="","",'Encodage réponses Es'!AY14)</f>
      </c>
      <c r="AK16" s="22">
        <f>IF('Encodage réponses Es'!BA14="","",'Encodage réponses Es'!BA14)</f>
      </c>
      <c r="AL16" s="22">
        <f>IF('Encodage réponses Es'!BB14="","",'Encodage réponses Es'!BB14)</f>
      </c>
      <c r="AM16" s="22">
        <f>IF('Encodage réponses Es'!BC14="","",'Encodage réponses Es'!BC14)</f>
      </c>
      <c r="AN16" s="22">
        <f>IF('Encodage réponses Es'!BD14="","",'Encodage réponses Es'!BD14)</f>
      </c>
      <c r="AO16" s="22">
        <f>IF('Encodage réponses Es'!BE14="","",'Encodage réponses Es'!BE14)</f>
      </c>
      <c r="AP16" s="22">
        <f>IF('Encodage réponses Es'!BF14="","",'Encodage réponses Es'!BF14)</f>
      </c>
      <c r="AQ16" s="22">
        <f>IF('Encodage réponses Es'!BG14="","",'Encodage réponses Es'!BG14)</f>
      </c>
      <c r="AR16" s="22">
        <f>IF('Encodage réponses Es'!BH14="","",'Encodage réponses Es'!BH14)</f>
      </c>
      <c r="AS16" s="22">
        <f>IF('Encodage réponses Es'!BI14="","",'Encodage réponses Es'!BI14)</f>
      </c>
      <c r="AT16" s="137">
        <f>IF('Encodage réponses Es'!BJ14="","",'Encodage réponses Es'!BJ14)</f>
      </c>
      <c r="AU16" s="464">
        <f t="shared" si="6"/>
      </c>
      <c r="AV16" s="465"/>
      <c r="AW16" s="22">
        <f>IF('Encodage réponses Es'!N14="","",'Encodage réponses Es'!N14)</f>
      </c>
      <c r="AX16" s="22">
        <f>IF('Encodage réponses Es'!W14="","",'Encodage réponses Es'!W14)</f>
      </c>
      <c r="AY16" s="22">
        <f>IF('Encodage réponses Es'!X14="","",'Encodage réponses Es'!X14)</f>
      </c>
      <c r="AZ16" s="22">
        <f>IF('Encodage réponses Es'!Y14="","",'Encodage réponses Es'!Y14)</f>
      </c>
      <c r="BA16" s="22">
        <f>IF('Encodage réponses Es'!Z14="","",'Encodage réponses Es'!Z14)</f>
      </c>
      <c r="BB16" s="25">
        <f>IF('Encodage réponses Es'!AD14="","",'Encodage réponses Es'!AD14)</f>
      </c>
      <c r="BC16" s="25">
        <f>IF('Encodage réponses Es'!AE14="","",'Encodage réponses Es'!AE14)</f>
      </c>
      <c r="BD16" s="22">
        <f>IF('Encodage réponses Es'!AO14="","",'Encodage réponses Es'!AO14)</f>
      </c>
      <c r="BE16" s="22">
        <f>IF('Encodage réponses Es'!AS14="","",'Encodage réponses Es'!AS14)</f>
      </c>
      <c r="BF16" s="25">
        <f>IF('Encodage réponses Es'!AZ14="","",'Encodage réponses Es'!AZ14)</f>
      </c>
      <c r="BG16" s="427">
        <f t="shared" si="7"/>
      </c>
      <c r="BH16" s="428"/>
      <c r="BI16" s="25">
        <f>IF('Encodage réponses Es'!F14="","",'Encodage réponses Es'!F14)</f>
      </c>
      <c r="BJ16" s="25">
        <f>IF('Encodage réponses Es'!H14="","",'Encodage réponses Es'!H14)</f>
      </c>
      <c r="BK16" s="25">
        <f>IF('Encodage réponses Es'!J14="","",'Encodage réponses Es'!J14)</f>
      </c>
      <c r="BL16" s="25">
        <f>IF('Encodage réponses Es'!L14="","",'Encodage réponses Es'!L14)</f>
      </c>
      <c r="BM16" s="25">
        <f>IF('Encodage réponses Es'!Q14="","",'Encodage réponses Es'!Q14)</f>
      </c>
      <c r="BN16" s="25">
        <f>IF('Encodage réponses Es'!R14="","",'Encodage réponses Es'!R14)</f>
      </c>
      <c r="BO16" s="25">
        <f>IF('Encodage réponses Es'!U14="","",'Encodage réponses Es'!U14)</f>
      </c>
      <c r="BP16" s="25">
        <f>IF('Encodage réponses Es'!V14="","",'Encodage réponses Es'!V14)</f>
      </c>
      <c r="BQ16" s="25">
        <f>IF('Encodage réponses Es'!AJ14="","",'Encodage réponses Es'!AJ14)</f>
      </c>
      <c r="BR16" s="25">
        <f>IF('Encodage réponses Es'!AK14="","",'Encodage réponses Es'!AK14)</f>
      </c>
      <c r="BS16" s="25">
        <f>IF('Encodage réponses Es'!AL14="","",'Encodage réponses Es'!AL14)</f>
      </c>
      <c r="BT16" s="25">
        <f>IF('Encodage réponses Es'!AT14="","",'Encodage réponses Es'!AT14)</f>
      </c>
      <c r="BU16" s="25">
        <f>IF('Encodage réponses Es'!AU14="","",'Encodage réponses Es'!AU14)</f>
      </c>
      <c r="BV16" s="427">
        <f t="shared" si="8"/>
      </c>
      <c r="BW16" s="428"/>
      <c r="BX16" s="25">
        <f>IF('Encodage réponses Es'!S14="","",'Encodage réponses Es'!S14)</f>
      </c>
      <c r="BY16" s="429">
        <f t="shared" si="9"/>
      </c>
      <c r="BZ16" s="430"/>
      <c r="CA16" s="25">
        <f>IF('Encodage réponses Es'!T14="","",'Encodage réponses Es'!T14)</f>
      </c>
      <c r="CB16" s="429">
        <f t="shared" si="10"/>
      </c>
      <c r="CC16" s="430"/>
      <c r="CD16" s="24">
        <f>IF('Encodage réponses Es'!Y14="","",'Encodage réponses Es'!Y14)</f>
      </c>
      <c r="CE16" s="26">
        <f>IF('Encodage réponses Es'!Z14="","",'Encodage réponses Es'!Z14)</f>
      </c>
      <c r="CF16" s="359">
        <f t="shared" si="1"/>
      </c>
      <c r="CG16" s="410"/>
      <c r="CH16" s="22">
        <f>IF('Encodage réponses Es'!BN14="","",'Encodage réponses Es'!BN14)</f>
      </c>
      <c r="CI16" s="429">
        <f t="shared" si="11"/>
      </c>
      <c r="CJ16" s="430"/>
      <c r="CK16" s="197">
        <f>IF('Encodage réponses Es'!BM14="","",'Encodage réponses Es'!BM14)</f>
      </c>
      <c r="CL16" s="429">
        <f t="shared" si="12"/>
      </c>
      <c r="CM16" s="430"/>
      <c r="CN16" s="69">
        <f>IF('Encodage réponses Es'!BO14="","",'Encodage réponses Es'!BO14)</f>
      </c>
      <c r="CO16" s="429">
        <f t="shared" si="13"/>
      </c>
      <c r="CP16" s="430"/>
      <c r="CQ16" s="69">
        <f>IF('Encodage réponses Es'!BP14="","",'Encodage réponses Es'!BP14)</f>
      </c>
      <c r="CR16" s="429">
        <f t="shared" si="14"/>
      </c>
      <c r="CS16" s="430"/>
      <c r="CT16" s="69">
        <f>IF('Encodage réponses Es'!BQ14="","",'Encodage réponses Es'!BQ14)</f>
      </c>
      <c r="CU16" s="429">
        <f t="shared" si="15"/>
      </c>
      <c r="CV16" s="430"/>
      <c r="CW16" s="69">
        <f>IF('Encodage réponses Es'!BR14="","",'Encodage réponses Es'!BR14)</f>
      </c>
      <c r="CX16" s="429">
        <f t="shared" si="16"/>
      </c>
      <c r="CY16" s="430"/>
      <c r="CZ16" s="69">
        <f>IF('Encodage réponses Es'!BU14="","",'Encodage réponses Es'!BU14)</f>
      </c>
      <c r="DA16" s="429">
        <f t="shared" si="17"/>
      </c>
      <c r="DB16" s="430"/>
      <c r="DC16" s="24">
        <f>IF('Encodage réponses Es'!BT14="","",'Encodage réponses Es'!BT14)</f>
      </c>
      <c r="DD16" s="429">
        <f t="shared" si="18"/>
      </c>
      <c r="DE16" s="430"/>
      <c r="DF16" s="24">
        <f>IF('Encodage réponses Es'!BL14="","",'Encodage réponses Es'!BL14)</f>
      </c>
      <c r="DG16" s="429">
        <f t="shared" si="19"/>
      </c>
      <c r="DH16" s="430"/>
      <c r="DI16" s="194"/>
      <c r="DJ16" s="24">
        <f>IF('Encodage réponses Es'!BS14="","",'Encodage réponses Es'!BS14)</f>
      </c>
      <c r="DK16" s="429">
        <f t="shared" si="20"/>
      </c>
      <c r="DL16" s="430"/>
    </row>
    <row r="17" spans="1:116" ht="11.25" customHeight="1">
      <c r="A17" s="392"/>
      <c r="B17" s="393"/>
      <c r="C17" s="161">
        <v>13</v>
      </c>
      <c r="D17" s="163"/>
      <c r="E17" s="163"/>
      <c r="F17" s="323">
        <f t="shared" si="2"/>
      </c>
      <c r="G17" s="105">
        <f t="shared" si="3"/>
      </c>
      <c r="H17" s="274">
        <f>IF(OR('Encodage réponses Es'!E15="",F17=""),"",'Encodage réponses Es'!E15)</f>
      </c>
      <c r="I17" s="163"/>
      <c r="J17" s="323">
        <f t="shared" si="4"/>
      </c>
      <c r="K17" s="105">
        <f t="shared" si="5"/>
      </c>
      <c r="L17" s="218">
        <f>IF(OR('Encodage réponses Es'!BK15="",J17=""),"",'Encodage réponses Es'!BK15)</f>
      </c>
      <c r="M17" s="162"/>
      <c r="N17" s="154"/>
      <c r="O17" s="21">
        <f>IF('Encodage réponses Es'!AI15="","",'Encodage réponses Es'!AI15)</f>
      </c>
      <c r="P17" s="22">
        <f>IF('Encodage réponses Es'!AV15="","",'Encodage réponses Es'!AV15)</f>
      </c>
      <c r="Q17" s="137">
        <f>IF('Encodage réponses Es'!AX15="","",'Encodage réponses Es'!AX15)</f>
      </c>
      <c r="R17" s="359">
        <f t="shared" si="21"/>
      </c>
      <c r="S17" s="410"/>
      <c r="T17" s="21">
        <f>IF('Encodage réponses Es'!G15="","",'Encodage réponses Es'!G15)</f>
      </c>
      <c r="U17" s="22">
        <f>IF('Encodage réponses Es'!I15="","",'Encodage réponses Es'!I15)</f>
      </c>
      <c r="V17" s="22">
        <f>IF('Encodage réponses Es'!K15="","",'Encodage réponses Es'!K15)</f>
      </c>
      <c r="W17" s="22">
        <f>IF('Encodage réponses Es'!M15="","",'Encodage réponses Es'!M15)</f>
      </c>
      <c r="X17" s="22">
        <f>IF('Encodage réponses Es'!O15="","",'Encodage réponses Es'!O15)</f>
      </c>
      <c r="Y17" s="22">
        <f>IF('Encodage réponses Es'!P15="","",'Encodage réponses Es'!P15)</f>
      </c>
      <c r="Z17" s="22">
        <f>IF('Encodage réponses Es'!AA15="","",'Encodage réponses Es'!AA15)</f>
      </c>
      <c r="AA17" s="22">
        <f>IF('Encodage réponses Es'!AB15="","",'Encodage réponses Es'!AB15)</f>
      </c>
      <c r="AB17" s="22">
        <f>IF('Encodage réponses Es'!AF15="","",'Encodage réponses Es'!AF15)</f>
      </c>
      <c r="AC17" s="22">
        <f>IF('Encodage réponses Es'!AG15="","",'Encodage réponses Es'!AG15)</f>
      </c>
      <c r="AD17" s="22">
        <f>IF('Encodage réponses Es'!AH15="","",'Encodage réponses Es'!AH15)</f>
      </c>
      <c r="AE17" s="22">
        <f>IF('Encodage réponses Es'!AM15="","",'Encodage réponses Es'!AM15)</f>
      </c>
      <c r="AF17" s="22">
        <f>IF('Encodage réponses Es'!AN15="","",'Encodage réponses Es'!AN15)</f>
      </c>
      <c r="AG17" s="22">
        <f>IF('Encodage réponses Es'!AP15="","",'Encodage réponses Es'!AP15)</f>
      </c>
      <c r="AH17" s="22">
        <f>IF('Encodage réponses Es'!AR15="","",'Encodage réponses Es'!AR15)</f>
      </c>
      <c r="AI17" s="22">
        <f>IF('Encodage réponses Es'!AW15="","",'Encodage réponses Es'!AW15)</f>
      </c>
      <c r="AJ17" s="22">
        <f>IF('Encodage réponses Es'!AY15="","",'Encodage réponses Es'!AY15)</f>
      </c>
      <c r="AK17" s="22">
        <f>IF('Encodage réponses Es'!BA15="","",'Encodage réponses Es'!BA15)</f>
      </c>
      <c r="AL17" s="22">
        <f>IF('Encodage réponses Es'!BB15="","",'Encodage réponses Es'!BB15)</f>
      </c>
      <c r="AM17" s="22">
        <f>IF('Encodage réponses Es'!BC15="","",'Encodage réponses Es'!BC15)</f>
      </c>
      <c r="AN17" s="22">
        <f>IF('Encodage réponses Es'!BD15="","",'Encodage réponses Es'!BD15)</f>
      </c>
      <c r="AO17" s="22">
        <f>IF('Encodage réponses Es'!BE15="","",'Encodage réponses Es'!BE15)</f>
      </c>
      <c r="AP17" s="22">
        <f>IF('Encodage réponses Es'!BF15="","",'Encodage réponses Es'!BF15)</f>
      </c>
      <c r="AQ17" s="22">
        <f>IF('Encodage réponses Es'!BG15="","",'Encodage réponses Es'!BG15)</f>
      </c>
      <c r="AR17" s="22">
        <f>IF('Encodage réponses Es'!BH15="","",'Encodage réponses Es'!BH15)</f>
      </c>
      <c r="AS17" s="22">
        <f>IF('Encodage réponses Es'!BI15="","",'Encodage réponses Es'!BI15)</f>
      </c>
      <c r="AT17" s="137">
        <f>IF('Encodage réponses Es'!BJ15="","",'Encodage réponses Es'!BJ15)</f>
      </c>
      <c r="AU17" s="464">
        <f t="shared" si="6"/>
      </c>
      <c r="AV17" s="465"/>
      <c r="AW17" s="22">
        <f>IF('Encodage réponses Es'!N15="","",'Encodage réponses Es'!N15)</f>
      </c>
      <c r="AX17" s="22">
        <f>IF('Encodage réponses Es'!W15="","",'Encodage réponses Es'!W15)</f>
      </c>
      <c r="AY17" s="22">
        <f>IF('Encodage réponses Es'!X15="","",'Encodage réponses Es'!X15)</f>
      </c>
      <c r="AZ17" s="22">
        <f>IF('Encodage réponses Es'!Y15="","",'Encodage réponses Es'!Y15)</f>
      </c>
      <c r="BA17" s="22">
        <f>IF('Encodage réponses Es'!Z15="","",'Encodage réponses Es'!Z15)</f>
      </c>
      <c r="BB17" s="25">
        <f>IF('Encodage réponses Es'!AD15="","",'Encodage réponses Es'!AD15)</f>
      </c>
      <c r="BC17" s="25">
        <f>IF('Encodage réponses Es'!AE15="","",'Encodage réponses Es'!AE15)</f>
      </c>
      <c r="BD17" s="22">
        <f>IF('Encodage réponses Es'!AO15="","",'Encodage réponses Es'!AO15)</f>
      </c>
      <c r="BE17" s="22">
        <f>IF('Encodage réponses Es'!AS15="","",'Encodage réponses Es'!AS15)</f>
      </c>
      <c r="BF17" s="25">
        <f>IF('Encodage réponses Es'!AZ15="","",'Encodage réponses Es'!AZ15)</f>
      </c>
      <c r="BG17" s="427">
        <f t="shared" si="7"/>
      </c>
      <c r="BH17" s="428"/>
      <c r="BI17" s="25">
        <f>IF('Encodage réponses Es'!F15="","",'Encodage réponses Es'!F15)</f>
      </c>
      <c r="BJ17" s="25">
        <f>IF('Encodage réponses Es'!H15="","",'Encodage réponses Es'!H15)</f>
      </c>
      <c r="BK17" s="25">
        <f>IF('Encodage réponses Es'!J15="","",'Encodage réponses Es'!J15)</f>
      </c>
      <c r="BL17" s="25">
        <f>IF('Encodage réponses Es'!L15="","",'Encodage réponses Es'!L15)</f>
      </c>
      <c r="BM17" s="25">
        <f>IF('Encodage réponses Es'!Q15="","",'Encodage réponses Es'!Q15)</f>
      </c>
      <c r="BN17" s="25">
        <f>IF('Encodage réponses Es'!R15="","",'Encodage réponses Es'!R15)</f>
      </c>
      <c r="BO17" s="25">
        <f>IF('Encodage réponses Es'!U15="","",'Encodage réponses Es'!U15)</f>
      </c>
      <c r="BP17" s="25">
        <f>IF('Encodage réponses Es'!V15="","",'Encodage réponses Es'!V15)</f>
      </c>
      <c r="BQ17" s="25">
        <f>IF('Encodage réponses Es'!AJ15="","",'Encodage réponses Es'!AJ15)</f>
      </c>
      <c r="BR17" s="25">
        <f>IF('Encodage réponses Es'!AK15="","",'Encodage réponses Es'!AK15)</f>
      </c>
      <c r="BS17" s="25">
        <f>IF('Encodage réponses Es'!AL15="","",'Encodage réponses Es'!AL15)</f>
      </c>
      <c r="BT17" s="25">
        <f>IF('Encodage réponses Es'!AT15="","",'Encodage réponses Es'!AT15)</f>
      </c>
      <c r="BU17" s="25">
        <f>IF('Encodage réponses Es'!AU15="","",'Encodage réponses Es'!AU15)</f>
      </c>
      <c r="BV17" s="427">
        <f t="shared" si="8"/>
      </c>
      <c r="BW17" s="428"/>
      <c r="BX17" s="25">
        <f>IF('Encodage réponses Es'!S15="","",'Encodage réponses Es'!S15)</f>
      </c>
      <c r="BY17" s="429">
        <f t="shared" si="9"/>
      </c>
      <c r="BZ17" s="430"/>
      <c r="CA17" s="25">
        <f>IF('Encodage réponses Es'!T15="","",'Encodage réponses Es'!T15)</f>
      </c>
      <c r="CB17" s="429">
        <f t="shared" si="10"/>
      </c>
      <c r="CC17" s="430"/>
      <c r="CD17" s="24">
        <f>IF('Encodage réponses Es'!Y15="","",'Encodage réponses Es'!Y15)</f>
      </c>
      <c r="CE17" s="26">
        <f>IF('Encodage réponses Es'!Z15="","",'Encodage réponses Es'!Z15)</f>
      </c>
      <c r="CF17" s="359">
        <f t="shared" si="1"/>
      </c>
      <c r="CG17" s="410"/>
      <c r="CH17" s="22">
        <f>IF('Encodage réponses Es'!BN15="","",'Encodage réponses Es'!BN15)</f>
      </c>
      <c r="CI17" s="429">
        <f t="shared" si="11"/>
      </c>
      <c r="CJ17" s="430"/>
      <c r="CK17" s="197">
        <f>IF('Encodage réponses Es'!BM15="","",'Encodage réponses Es'!BM15)</f>
      </c>
      <c r="CL17" s="429">
        <f t="shared" si="12"/>
      </c>
      <c r="CM17" s="430"/>
      <c r="CN17" s="69">
        <f>IF('Encodage réponses Es'!BO15="","",'Encodage réponses Es'!BO15)</f>
      </c>
      <c r="CO17" s="429">
        <f t="shared" si="13"/>
      </c>
      <c r="CP17" s="430"/>
      <c r="CQ17" s="69">
        <f>IF('Encodage réponses Es'!BP15="","",'Encodage réponses Es'!BP15)</f>
      </c>
      <c r="CR17" s="429">
        <f t="shared" si="14"/>
      </c>
      <c r="CS17" s="430"/>
      <c r="CT17" s="69">
        <f>IF('Encodage réponses Es'!BQ15="","",'Encodage réponses Es'!BQ15)</f>
      </c>
      <c r="CU17" s="429">
        <f t="shared" si="15"/>
      </c>
      <c r="CV17" s="430"/>
      <c r="CW17" s="69">
        <f>IF('Encodage réponses Es'!BR15="","",'Encodage réponses Es'!BR15)</f>
      </c>
      <c r="CX17" s="429">
        <f t="shared" si="16"/>
      </c>
      <c r="CY17" s="430"/>
      <c r="CZ17" s="69">
        <f>IF('Encodage réponses Es'!BU15="","",'Encodage réponses Es'!BU15)</f>
      </c>
      <c r="DA17" s="429">
        <f t="shared" si="17"/>
      </c>
      <c r="DB17" s="430"/>
      <c r="DC17" s="24">
        <f>IF('Encodage réponses Es'!BT15="","",'Encodage réponses Es'!BT15)</f>
      </c>
      <c r="DD17" s="429">
        <f t="shared" si="18"/>
      </c>
      <c r="DE17" s="430"/>
      <c r="DF17" s="24">
        <f>IF('Encodage réponses Es'!BL15="","",'Encodage réponses Es'!BL15)</f>
      </c>
      <c r="DG17" s="429">
        <f t="shared" si="19"/>
      </c>
      <c r="DH17" s="430"/>
      <c r="DI17" s="194"/>
      <c r="DJ17" s="24">
        <f>IF('Encodage réponses Es'!BS15="","",'Encodage réponses Es'!BS15)</f>
      </c>
      <c r="DK17" s="429">
        <f t="shared" si="20"/>
      </c>
      <c r="DL17" s="430"/>
    </row>
    <row r="18" spans="1:116" ht="11.25" customHeight="1">
      <c r="A18" s="392"/>
      <c r="B18" s="393"/>
      <c r="C18" s="161">
        <v>14</v>
      </c>
      <c r="D18" s="163"/>
      <c r="E18" s="163"/>
      <c r="F18" s="323">
        <f t="shared" si="2"/>
      </c>
      <c r="G18" s="105">
        <f t="shared" si="3"/>
      </c>
      <c r="H18" s="274">
        <f>IF(OR('Encodage réponses Es'!E16="",F18=""),"",'Encodage réponses Es'!E16)</f>
      </c>
      <c r="I18" s="163"/>
      <c r="J18" s="323">
        <f t="shared" si="4"/>
      </c>
      <c r="K18" s="105">
        <f t="shared" si="5"/>
      </c>
      <c r="L18" s="218">
        <f>IF(OR('Encodage réponses Es'!BK16="",J18=""),"",'Encodage réponses Es'!BK16)</f>
      </c>
      <c r="M18" s="162"/>
      <c r="N18" s="154"/>
      <c r="O18" s="21">
        <f>IF('Encodage réponses Es'!AI16="","",'Encodage réponses Es'!AI16)</f>
      </c>
      <c r="P18" s="22">
        <f>IF('Encodage réponses Es'!AV16="","",'Encodage réponses Es'!AV16)</f>
      </c>
      <c r="Q18" s="137">
        <f>IF('Encodage réponses Es'!AX16="","",'Encodage réponses Es'!AX16)</f>
      </c>
      <c r="R18" s="359">
        <f t="shared" si="21"/>
      </c>
      <c r="S18" s="410"/>
      <c r="T18" s="21">
        <f>IF('Encodage réponses Es'!G16="","",'Encodage réponses Es'!G16)</f>
      </c>
      <c r="U18" s="22">
        <f>IF('Encodage réponses Es'!I16="","",'Encodage réponses Es'!I16)</f>
      </c>
      <c r="V18" s="22">
        <f>IF('Encodage réponses Es'!K16="","",'Encodage réponses Es'!K16)</f>
      </c>
      <c r="W18" s="22">
        <f>IF('Encodage réponses Es'!M16="","",'Encodage réponses Es'!M16)</f>
      </c>
      <c r="X18" s="22">
        <f>IF('Encodage réponses Es'!O16="","",'Encodage réponses Es'!O16)</f>
      </c>
      <c r="Y18" s="22">
        <f>IF('Encodage réponses Es'!P16="","",'Encodage réponses Es'!P16)</f>
      </c>
      <c r="Z18" s="22">
        <f>IF('Encodage réponses Es'!AA16="","",'Encodage réponses Es'!AA16)</f>
      </c>
      <c r="AA18" s="22">
        <f>IF('Encodage réponses Es'!AB16="","",'Encodage réponses Es'!AB16)</f>
      </c>
      <c r="AB18" s="22">
        <f>IF('Encodage réponses Es'!AF16="","",'Encodage réponses Es'!AF16)</f>
      </c>
      <c r="AC18" s="22">
        <f>IF('Encodage réponses Es'!AG16="","",'Encodage réponses Es'!AG16)</f>
      </c>
      <c r="AD18" s="22">
        <f>IF('Encodage réponses Es'!AH16="","",'Encodage réponses Es'!AH16)</f>
      </c>
      <c r="AE18" s="22">
        <f>IF('Encodage réponses Es'!AM16="","",'Encodage réponses Es'!AM16)</f>
      </c>
      <c r="AF18" s="22">
        <f>IF('Encodage réponses Es'!AN16="","",'Encodage réponses Es'!AN16)</f>
      </c>
      <c r="AG18" s="22">
        <f>IF('Encodage réponses Es'!AP16="","",'Encodage réponses Es'!AP16)</f>
      </c>
      <c r="AH18" s="22">
        <f>IF('Encodage réponses Es'!AR16="","",'Encodage réponses Es'!AR16)</f>
      </c>
      <c r="AI18" s="22">
        <f>IF('Encodage réponses Es'!AW16="","",'Encodage réponses Es'!AW16)</f>
      </c>
      <c r="AJ18" s="22">
        <f>IF('Encodage réponses Es'!AY16="","",'Encodage réponses Es'!AY16)</f>
      </c>
      <c r="AK18" s="22">
        <f>IF('Encodage réponses Es'!BA16="","",'Encodage réponses Es'!BA16)</f>
      </c>
      <c r="AL18" s="22">
        <f>IF('Encodage réponses Es'!BB16="","",'Encodage réponses Es'!BB16)</f>
      </c>
      <c r="AM18" s="22">
        <f>IF('Encodage réponses Es'!BC16="","",'Encodage réponses Es'!BC16)</f>
      </c>
      <c r="AN18" s="22">
        <f>IF('Encodage réponses Es'!BD16="","",'Encodage réponses Es'!BD16)</f>
      </c>
      <c r="AO18" s="22">
        <f>IF('Encodage réponses Es'!BE16="","",'Encodage réponses Es'!BE16)</f>
      </c>
      <c r="AP18" s="22">
        <f>IF('Encodage réponses Es'!BF16="","",'Encodage réponses Es'!BF16)</f>
      </c>
      <c r="AQ18" s="22">
        <f>IF('Encodage réponses Es'!BG16="","",'Encodage réponses Es'!BG16)</f>
      </c>
      <c r="AR18" s="22">
        <f>IF('Encodage réponses Es'!BH16="","",'Encodage réponses Es'!BH16)</f>
      </c>
      <c r="AS18" s="22">
        <f>IF('Encodage réponses Es'!BI16="","",'Encodage réponses Es'!BI16)</f>
      </c>
      <c r="AT18" s="137">
        <f>IF('Encodage réponses Es'!BJ16="","",'Encodage réponses Es'!BJ16)</f>
      </c>
      <c r="AU18" s="464">
        <f t="shared" si="6"/>
      </c>
      <c r="AV18" s="465"/>
      <c r="AW18" s="22">
        <f>IF('Encodage réponses Es'!N16="","",'Encodage réponses Es'!N16)</f>
      </c>
      <c r="AX18" s="22">
        <f>IF('Encodage réponses Es'!W16="","",'Encodage réponses Es'!W16)</f>
      </c>
      <c r="AY18" s="22">
        <f>IF('Encodage réponses Es'!X16="","",'Encodage réponses Es'!X16)</f>
      </c>
      <c r="AZ18" s="22">
        <f>IF('Encodage réponses Es'!Y16="","",'Encodage réponses Es'!Y16)</f>
      </c>
      <c r="BA18" s="22">
        <f>IF('Encodage réponses Es'!Z16="","",'Encodage réponses Es'!Z16)</f>
      </c>
      <c r="BB18" s="25">
        <f>IF('Encodage réponses Es'!AD16="","",'Encodage réponses Es'!AD16)</f>
      </c>
      <c r="BC18" s="25">
        <f>IF('Encodage réponses Es'!AE16="","",'Encodage réponses Es'!AE16)</f>
      </c>
      <c r="BD18" s="22">
        <f>IF('Encodage réponses Es'!AO16="","",'Encodage réponses Es'!AO16)</f>
      </c>
      <c r="BE18" s="22">
        <f>IF('Encodage réponses Es'!AS16="","",'Encodage réponses Es'!AS16)</f>
      </c>
      <c r="BF18" s="25">
        <f>IF('Encodage réponses Es'!AZ16="","",'Encodage réponses Es'!AZ16)</f>
      </c>
      <c r="BG18" s="427">
        <f t="shared" si="7"/>
      </c>
      <c r="BH18" s="428"/>
      <c r="BI18" s="25">
        <f>IF('Encodage réponses Es'!F16="","",'Encodage réponses Es'!F16)</f>
      </c>
      <c r="BJ18" s="25">
        <f>IF('Encodage réponses Es'!H16="","",'Encodage réponses Es'!H16)</f>
      </c>
      <c r="BK18" s="25">
        <f>IF('Encodage réponses Es'!J16="","",'Encodage réponses Es'!J16)</f>
      </c>
      <c r="BL18" s="25">
        <f>IF('Encodage réponses Es'!L16="","",'Encodage réponses Es'!L16)</f>
      </c>
      <c r="BM18" s="25">
        <f>IF('Encodage réponses Es'!Q16="","",'Encodage réponses Es'!Q16)</f>
      </c>
      <c r="BN18" s="25">
        <f>IF('Encodage réponses Es'!R16="","",'Encodage réponses Es'!R16)</f>
      </c>
      <c r="BO18" s="25">
        <f>IF('Encodage réponses Es'!U16="","",'Encodage réponses Es'!U16)</f>
      </c>
      <c r="BP18" s="25">
        <f>IF('Encodage réponses Es'!V16="","",'Encodage réponses Es'!V16)</f>
      </c>
      <c r="BQ18" s="25">
        <f>IF('Encodage réponses Es'!AJ16="","",'Encodage réponses Es'!AJ16)</f>
      </c>
      <c r="BR18" s="25">
        <f>IF('Encodage réponses Es'!AK16="","",'Encodage réponses Es'!AK16)</f>
      </c>
      <c r="BS18" s="25">
        <f>IF('Encodage réponses Es'!AL16="","",'Encodage réponses Es'!AL16)</f>
      </c>
      <c r="BT18" s="25">
        <f>IF('Encodage réponses Es'!AT16="","",'Encodage réponses Es'!AT16)</f>
      </c>
      <c r="BU18" s="25">
        <f>IF('Encodage réponses Es'!AU16="","",'Encodage réponses Es'!AU16)</f>
      </c>
      <c r="BV18" s="427">
        <f t="shared" si="8"/>
      </c>
      <c r="BW18" s="428"/>
      <c r="BX18" s="25">
        <f>IF('Encodage réponses Es'!S16="","",'Encodage réponses Es'!S16)</f>
      </c>
      <c r="BY18" s="429">
        <f t="shared" si="9"/>
      </c>
      <c r="BZ18" s="430"/>
      <c r="CA18" s="25">
        <f>IF('Encodage réponses Es'!T16="","",'Encodage réponses Es'!T16)</f>
      </c>
      <c r="CB18" s="429">
        <f t="shared" si="10"/>
      </c>
      <c r="CC18" s="430"/>
      <c r="CD18" s="24">
        <f>IF('Encodage réponses Es'!Y16="","",'Encodage réponses Es'!Y16)</f>
      </c>
      <c r="CE18" s="26">
        <f>IF('Encodage réponses Es'!Z16="","",'Encodage réponses Es'!Z16)</f>
      </c>
      <c r="CF18" s="359">
        <f t="shared" si="1"/>
      </c>
      <c r="CG18" s="410"/>
      <c r="CH18" s="22">
        <f>IF('Encodage réponses Es'!BN16="","",'Encodage réponses Es'!BN16)</f>
      </c>
      <c r="CI18" s="429">
        <f t="shared" si="11"/>
      </c>
      <c r="CJ18" s="430"/>
      <c r="CK18" s="197">
        <f>IF('Encodage réponses Es'!BM16="","",'Encodage réponses Es'!BM16)</f>
      </c>
      <c r="CL18" s="429">
        <f t="shared" si="12"/>
      </c>
      <c r="CM18" s="430"/>
      <c r="CN18" s="69">
        <f>IF('Encodage réponses Es'!BO16="","",'Encodage réponses Es'!BO16)</f>
      </c>
      <c r="CO18" s="429">
        <f t="shared" si="13"/>
      </c>
      <c r="CP18" s="430"/>
      <c r="CQ18" s="69">
        <f>IF('Encodage réponses Es'!BP16="","",'Encodage réponses Es'!BP16)</f>
      </c>
      <c r="CR18" s="429">
        <f t="shared" si="14"/>
      </c>
      <c r="CS18" s="430"/>
      <c r="CT18" s="69">
        <f>IF('Encodage réponses Es'!BQ16="","",'Encodage réponses Es'!BQ16)</f>
      </c>
      <c r="CU18" s="429">
        <f t="shared" si="15"/>
      </c>
      <c r="CV18" s="430"/>
      <c r="CW18" s="69">
        <f>IF('Encodage réponses Es'!BR16="","",'Encodage réponses Es'!BR16)</f>
      </c>
      <c r="CX18" s="429">
        <f t="shared" si="16"/>
      </c>
      <c r="CY18" s="430"/>
      <c r="CZ18" s="69">
        <f>IF('Encodage réponses Es'!BU16="","",'Encodage réponses Es'!BU16)</f>
      </c>
      <c r="DA18" s="429">
        <f t="shared" si="17"/>
      </c>
      <c r="DB18" s="430"/>
      <c r="DC18" s="24">
        <f>IF('Encodage réponses Es'!BT16="","",'Encodage réponses Es'!BT16)</f>
      </c>
      <c r="DD18" s="429">
        <f t="shared" si="18"/>
      </c>
      <c r="DE18" s="430"/>
      <c r="DF18" s="24">
        <f>IF('Encodage réponses Es'!BL16="","",'Encodage réponses Es'!BL16)</f>
      </c>
      <c r="DG18" s="429">
        <f t="shared" si="19"/>
      </c>
      <c r="DH18" s="430"/>
      <c r="DI18" s="194"/>
      <c r="DJ18" s="24">
        <f>IF('Encodage réponses Es'!BS16="","",'Encodage réponses Es'!BS16)</f>
      </c>
      <c r="DK18" s="429">
        <f t="shared" si="20"/>
      </c>
      <c r="DL18" s="430"/>
    </row>
    <row r="19" spans="1:116" ht="11.25" customHeight="1">
      <c r="A19" s="392"/>
      <c r="B19" s="393"/>
      <c r="C19" s="161">
        <v>15</v>
      </c>
      <c r="D19" s="163"/>
      <c r="E19" s="163"/>
      <c r="F19" s="323">
        <f t="shared" si="2"/>
      </c>
      <c r="G19" s="105">
        <f t="shared" si="3"/>
      </c>
      <c r="H19" s="274">
        <f>IF(OR('Encodage réponses Es'!E17="",F19=""),"",'Encodage réponses Es'!E17)</f>
      </c>
      <c r="I19" s="163"/>
      <c r="J19" s="323">
        <f t="shared" si="4"/>
      </c>
      <c r="K19" s="105">
        <f t="shared" si="5"/>
      </c>
      <c r="L19" s="218">
        <f>IF(OR('Encodage réponses Es'!BK17="",J19=""),"",'Encodage réponses Es'!BK17)</f>
      </c>
      <c r="M19" s="162"/>
      <c r="N19" s="154"/>
      <c r="O19" s="21">
        <f>IF('Encodage réponses Es'!AI17="","",'Encodage réponses Es'!AI17)</f>
      </c>
      <c r="P19" s="22">
        <f>IF('Encodage réponses Es'!AV17="","",'Encodage réponses Es'!AV17)</f>
      </c>
      <c r="Q19" s="137">
        <f>IF('Encodage réponses Es'!AX17="","",'Encodage réponses Es'!AX17)</f>
      </c>
      <c r="R19" s="359">
        <f t="shared" si="21"/>
      </c>
      <c r="S19" s="410"/>
      <c r="T19" s="21">
        <f>IF('Encodage réponses Es'!G17="","",'Encodage réponses Es'!G17)</f>
      </c>
      <c r="U19" s="22">
        <f>IF('Encodage réponses Es'!I17="","",'Encodage réponses Es'!I17)</f>
      </c>
      <c r="V19" s="22">
        <f>IF('Encodage réponses Es'!K17="","",'Encodage réponses Es'!K17)</f>
      </c>
      <c r="W19" s="22">
        <f>IF('Encodage réponses Es'!M17="","",'Encodage réponses Es'!M17)</f>
      </c>
      <c r="X19" s="22">
        <f>IF('Encodage réponses Es'!O17="","",'Encodage réponses Es'!O17)</f>
      </c>
      <c r="Y19" s="22">
        <f>IF('Encodage réponses Es'!P17="","",'Encodage réponses Es'!P17)</f>
      </c>
      <c r="Z19" s="22">
        <f>IF('Encodage réponses Es'!AA17="","",'Encodage réponses Es'!AA17)</f>
      </c>
      <c r="AA19" s="22">
        <f>IF('Encodage réponses Es'!AB17="","",'Encodage réponses Es'!AB17)</f>
      </c>
      <c r="AB19" s="22">
        <f>IF('Encodage réponses Es'!AF17="","",'Encodage réponses Es'!AF17)</f>
      </c>
      <c r="AC19" s="22">
        <f>IF('Encodage réponses Es'!AG17="","",'Encodage réponses Es'!AG17)</f>
      </c>
      <c r="AD19" s="22">
        <f>IF('Encodage réponses Es'!AH17="","",'Encodage réponses Es'!AH17)</f>
      </c>
      <c r="AE19" s="22">
        <f>IF('Encodage réponses Es'!AM17="","",'Encodage réponses Es'!AM17)</f>
      </c>
      <c r="AF19" s="22">
        <f>IF('Encodage réponses Es'!AN17="","",'Encodage réponses Es'!AN17)</f>
      </c>
      <c r="AG19" s="22">
        <f>IF('Encodage réponses Es'!AP17="","",'Encodage réponses Es'!AP17)</f>
      </c>
      <c r="AH19" s="22">
        <f>IF('Encodage réponses Es'!AR17="","",'Encodage réponses Es'!AR17)</f>
      </c>
      <c r="AI19" s="22">
        <f>IF('Encodage réponses Es'!AW17="","",'Encodage réponses Es'!AW17)</f>
      </c>
      <c r="AJ19" s="22">
        <f>IF('Encodage réponses Es'!AY17="","",'Encodage réponses Es'!AY17)</f>
      </c>
      <c r="AK19" s="22">
        <f>IF('Encodage réponses Es'!BA17="","",'Encodage réponses Es'!BA17)</f>
      </c>
      <c r="AL19" s="22">
        <f>IF('Encodage réponses Es'!BB17="","",'Encodage réponses Es'!BB17)</f>
      </c>
      <c r="AM19" s="22">
        <f>IF('Encodage réponses Es'!BC17="","",'Encodage réponses Es'!BC17)</f>
      </c>
      <c r="AN19" s="22">
        <f>IF('Encodage réponses Es'!BD17="","",'Encodage réponses Es'!BD17)</f>
      </c>
      <c r="AO19" s="22">
        <f>IF('Encodage réponses Es'!BE17="","",'Encodage réponses Es'!BE17)</f>
      </c>
      <c r="AP19" s="22">
        <f>IF('Encodage réponses Es'!BF17="","",'Encodage réponses Es'!BF17)</f>
      </c>
      <c r="AQ19" s="22">
        <f>IF('Encodage réponses Es'!BG17="","",'Encodage réponses Es'!BG17)</f>
      </c>
      <c r="AR19" s="22">
        <f>IF('Encodage réponses Es'!BH17="","",'Encodage réponses Es'!BH17)</f>
      </c>
      <c r="AS19" s="22">
        <f>IF('Encodage réponses Es'!BI17="","",'Encodage réponses Es'!BI17)</f>
      </c>
      <c r="AT19" s="137">
        <f>IF('Encodage réponses Es'!BJ17="","",'Encodage réponses Es'!BJ17)</f>
      </c>
      <c r="AU19" s="464">
        <f t="shared" si="6"/>
      </c>
      <c r="AV19" s="465"/>
      <c r="AW19" s="22">
        <f>IF('Encodage réponses Es'!N17="","",'Encodage réponses Es'!N17)</f>
      </c>
      <c r="AX19" s="22">
        <f>IF('Encodage réponses Es'!W17="","",'Encodage réponses Es'!W17)</f>
      </c>
      <c r="AY19" s="22">
        <f>IF('Encodage réponses Es'!X17="","",'Encodage réponses Es'!X17)</f>
      </c>
      <c r="AZ19" s="22">
        <f>IF('Encodage réponses Es'!Y17="","",'Encodage réponses Es'!Y17)</f>
      </c>
      <c r="BA19" s="22">
        <f>IF('Encodage réponses Es'!Z17="","",'Encodage réponses Es'!Z17)</f>
      </c>
      <c r="BB19" s="25">
        <f>IF('Encodage réponses Es'!AD17="","",'Encodage réponses Es'!AD17)</f>
      </c>
      <c r="BC19" s="25">
        <f>IF('Encodage réponses Es'!AE17="","",'Encodage réponses Es'!AE17)</f>
      </c>
      <c r="BD19" s="22">
        <f>IF('Encodage réponses Es'!AO17="","",'Encodage réponses Es'!AO17)</f>
      </c>
      <c r="BE19" s="22">
        <f>IF('Encodage réponses Es'!AS17="","",'Encodage réponses Es'!AS17)</f>
      </c>
      <c r="BF19" s="25">
        <f>IF('Encodage réponses Es'!AZ17="","",'Encodage réponses Es'!AZ17)</f>
      </c>
      <c r="BG19" s="427">
        <f t="shared" si="7"/>
      </c>
      <c r="BH19" s="428"/>
      <c r="BI19" s="25">
        <f>IF('Encodage réponses Es'!F17="","",'Encodage réponses Es'!F17)</f>
      </c>
      <c r="BJ19" s="25">
        <f>IF('Encodage réponses Es'!H17="","",'Encodage réponses Es'!H17)</f>
      </c>
      <c r="BK19" s="25">
        <f>IF('Encodage réponses Es'!J17="","",'Encodage réponses Es'!J17)</f>
      </c>
      <c r="BL19" s="25">
        <f>IF('Encodage réponses Es'!L17="","",'Encodage réponses Es'!L17)</f>
      </c>
      <c r="BM19" s="25">
        <f>IF('Encodage réponses Es'!Q17="","",'Encodage réponses Es'!Q17)</f>
      </c>
      <c r="BN19" s="25">
        <f>IF('Encodage réponses Es'!R17="","",'Encodage réponses Es'!R17)</f>
      </c>
      <c r="BO19" s="25">
        <f>IF('Encodage réponses Es'!U17="","",'Encodage réponses Es'!U17)</f>
      </c>
      <c r="BP19" s="25">
        <f>IF('Encodage réponses Es'!V17="","",'Encodage réponses Es'!V17)</f>
      </c>
      <c r="BQ19" s="25">
        <f>IF('Encodage réponses Es'!AJ17="","",'Encodage réponses Es'!AJ17)</f>
      </c>
      <c r="BR19" s="25">
        <f>IF('Encodage réponses Es'!AK17="","",'Encodage réponses Es'!AK17)</f>
      </c>
      <c r="BS19" s="25">
        <f>IF('Encodage réponses Es'!AL17="","",'Encodage réponses Es'!AL17)</f>
      </c>
      <c r="BT19" s="25">
        <f>IF('Encodage réponses Es'!AT17="","",'Encodage réponses Es'!AT17)</f>
      </c>
      <c r="BU19" s="25">
        <f>IF('Encodage réponses Es'!AU17="","",'Encodage réponses Es'!AU17)</f>
      </c>
      <c r="BV19" s="427">
        <f t="shared" si="8"/>
      </c>
      <c r="BW19" s="428"/>
      <c r="BX19" s="25">
        <f>IF('Encodage réponses Es'!S17="","",'Encodage réponses Es'!S17)</f>
      </c>
      <c r="BY19" s="429">
        <f t="shared" si="9"/>
      </c>
      <c r="BZ19" s="430"/>
      <c r="CA19" s="25">
        <f>IF('Encodage réponses Es'!T17="","",'Encodage réponses Es'!T17)</f>
      </c>
      <c r="CB19" s="429">
        <f t="shared" si="10"/>
      </c>
      <c r="CC19" s="430"/>
      <c r="CD19" s="24">
        <f>IF('Encodage réponses Es'!Y17="","",'Encodage réponses Es'!Y17)</f>
      </c>
      <c r="CE19" s="26">
        <f>IF('Encodage réponses Es'!Z17="","",'Encodage réponses Es'!Z17)</f>
      </c>
      <c r="CF19" s="359">
        <f t="shared" si="1"/>
      </c>
      <c r="CG19" s="410"/>
      <c r="CH19" s="22">
        <f>IF('Encodage réponses Es'!BN17="","",'Encodage réponses Es'!BN17)</f>
      </c>
      <c r="CI19" s="429">
        <f t="shared" si="11"/>
      </c>
      <c r="CJ19" s="430"/>
      <c r="CK19" s="197">
        <f>IF('Encodage réponses Es'!BM17="","",'Encodage réponses Es'!BM17)</f>
      </c>
      <c r="CL19" s="429">
        <f t="shared" si="12"/>
      </c>
      <c r="CM19" s="430"/>
      <c r="CN19" s="69">
        <f>IF('Encodage réponses Es'!BO17="","",'Encodage réponses Es'!BO17)</f>
      </c>
      <c r="CO19" s="429">
        <f t="shared" si="13"/>
      </c>
      <c r="CP19" s="430"/>
      <c r="CQ19" s="69">
        <f>IF('Encodage réponses Es'!BP17="","",'Encodage réponses Es'!BP17)</f>
      </c>
      <c r="CR19" s="429">
        <f t="shared" si="14"/>
      </c>
      <c r="CS19" s="430"/>
      <c r="CT19" s="69">
        <f>IF('Encodage réponses Es'!BQ17="","",'Encodage réponses Es'!BQ17)</f>
      </c>
      <c r="CU19" s="429">
        <f t="shared" si="15"/>
      </c>
      <c r="CV19" s="430"/>
      <c r="CW19" s="69">
        <f>IF('Encodage réponses Es'!BR17="","",'Encodage réponses Es'!BR17)</f>
      </c>
      <c r="CX19" s="429">
        <f t="shared" si="16"/>
      </c>
      <c r="CY19" s="430"/>
      <c r="CZ19" s="69">
        <f>IF('Encodage réponses Es'!BU17="","",'Encodage réponses Es'!BU17)</f>
      </c>
      <c r="DA19" s="429">
        <f t="shared" si="17"/>
      </c>
      <c r="DB19" s="430"/>
      <c r="DC19" s="24">
        <f>IF('Encodage réponses Es'!BT17="","",'Encodage réponses Es'!BT17)</f>
      </c>
      <c r="DD19" s="429">
        <f t="shared" si="18"/>
      </c>
      <c r="DE19" s="430"/>
      <c r="DF19" s="24">
        <f>IF('Encodage réponses Es'!BL17="","",'Encodage réponses Es'!BL17)</f>
      </c>
      <c r="DG19" s="429">
        <f t="shared" si="19"/>
      </c>
      <c r="DH19" s="430"/>
      <c r="DI19" s="194"/>
      <c r="DJ19" s="24">
        <f>IF('Encodage réponses Es'!BS17="","",'Encodage réponses Es'!BS17)</f>
      </c>
      <c r="DK19" s="429">
        <f t="shared" si="20"/>
      </c>
      <c r="DL19" s="430"/>
    </row>
    <row r="20" spans="1:116" ht="11.25" customHeight="1">
      <c r="A20" s="392"/>
      <c r="B20" s="393"/>
      <c r="C20" s="161">
        <v>16</v>
      </c>
      <c r="D20" s="163"/>
      <c r="E20" s="163"/>
      <c r="F20" s="323">
        <f t="shared" si="2"/>
      </c>
      <c r="G20" s="105">
        <f t="shared" si="3"/>
      </c>
      <c r="H20" s="274">
        <f>IF(OR('Encodage réponses Es'!E18="",F20=""),"",'Encodage réponses Es'!E18)</f>
      </c>
      <c r="I20" s="163"/>
      <c r="J20" s="323">
        <f t="shared" si="4"/>
      </c>
      <c r="K20" s="105">
        <f t="shared" si="5"/>
      </c>
      <c r="L20" s="218">
        <f>IF(OR('Encodage réponses Es'!BK18="",J20=""),"",'Encodage réponses Es'!BK18)</f>
      </c>
      <c r="M20" s="162"/>
      <c r="N20" s="154"/>
      <c r="O20" s="21">
        <f>IF('Encodage réponses Es'!AI18="","",'Encodage réponses Es'!AI18)</f>
      </c>
      <c r="P20" s="22">
        <f>IF('Encodage réponses Es'!AV18="","",'Encodage réponses Es'!AV18)</f>
      </c>
      <c r="Q20" s="137">
        <f>IF('Encodage réponses Es'!AX18="","",'Encodage réponses Es'!AX18)</f>
      </c>
      <c r="R20" s="359">
        <f t="shared" si="21"/>
      </c>
      <c r="S20" s="410"/>
      <c r="T20" s="21">
        <f>IF('Encodage réponses Es'!G18="","",'Encodage réponses Es'!G18)</f>
      </c>
      <c r="U20" s="22">
        <f>IF('Encodage réponses Es'!I18="","",'Encodage réponses Es'!I18)</f>
      </c>
      <c r="V20" s="22">
        <f>IF('Encodage réponses Es'!K18="","",'Encodage réponses Es'!K18)</f>
      </c>
      <c r="W20" s="22">
        <f>IF('Encodage réponses Es'!M18="","",'Encodage réponses Es'!M18)</f>
      </c>
      <c r="X20" s="22">
        <f>IF('Encodage réponses Es'!O18="","",'Encodage réponses Es'!O18)</f>
      </c>
      <c r="Y20" s="22">
        <f>IF('Encodage réponses Es'!P18="","",'Encodage réponses Es'!P18)</f>
      </c>
      <c r="Z20" s="22">
        <f>IF('Encodage réponses Es'!AA18="","",'Encodage réponses Es'!AA18)</f>
      </c>
      <c r="AA20" s="22">
        <f>IF('Encodage réponses Es'!AB18="","",'Encodage réponses Es'!AB18)</f>
      </c>
      <c r="AB20" s="22">
        <f>IF('Encodage réponses Es'!AF18="","",'Encodage réponses Es'!AF18)</f>
      </c>
      <c r="AC20" s="22">
        <f>IF('Encodage réponses Es'!AG18="","",'Encodage réponses Es'!AG18)</f>
      </c>
      <c r="AD20" s="22">
        <f>IF('Encodage réponses Es'!AH18="","",'Encodage réponses Es'!AH18)</f>
      </c>
      <c r="AE20" s="22">
        <f>IF('Encodage réponses Es'!AM18="","",'Encodage réponses Es'!AM18)</f>
      </c>
      <c r="AF20" s="22">
        <f>IF('Encodage réponses Es'!AN18="","",'Encodage réponses Es'!AN18)</f>
      </c>
      <c r="AG20" s="22">
        <f>IF('Encodage réponses Es'!AP18="","",'Encodage réponses Es'!AP18)</f>
      </c>
      <c r="AH20" s="22">
        <f>IF('Encodage réponses Es'!AR18="","",'Encodage réponses Es'!AR18)</f>
      </c>
      <c r="AI20" s="22">
        <f>IF('Encodage réponses Es'!AW18="","",'Encodage réponses Es'!AW18)</f>
      </c>
      <c r="AJ20" s="22">
        <f>IF('Encodage réponses Es'!AY18="","",'Encodage réponses Es'!AY18)</f>
      </c>
      <c r="AK20" s="22">
        <f>IF('Encodage réponses Es'!BA18="","",'Encodage réponses Es'!BA18)</f>
      </c>
      <c r="AL20" s="22">
        <f>IF('Encodage réponses Es'!BB18="","",'Encodage réponses Es'!BB18)</f>
      </c>
      <c r="AM20" s="22">
        <f>IF('Encodage réponses Es'!BC18="","",'Encodage réponses Es'!BC18)</f>
      </c>
      <c r="AN20" s="22">
        <f>IF('Encodage réponses Es'!BD18="","",'Encodage réponses Es'!BD18)</f>
      </c>
      <c r="AO20" s="22">
        <f>IF('Encodage réponses Es'!BE18="","",'Encodage réponses Es'!BE18)</f>
      </c>
      <c r="AP20" s="22">
        <f>IF('Encodage réponses Es'!BF18="","",'Encodage réponses Es'!BF18)</f>
      </c>
      <c r="AQ20" s="22">
        <f>IF('Encodage réponses Es'!BG18="","",'Encodage réponses Es'!BG18)</f>
      </c>
      <c r="AR20" s="22">
        <f>IF('Encodage réponses Es'!BH18="","",'Encodage réponses Es'!BH18)</f>
      </c>
      <c r="AS20" s="22">
        <f>IF('Encodage réponses Es'!BI18="","",'Encodage réponses Es'!BI18)</f>
      </c>
      <c r="AT20" s="137">
        <f>IF('Encodage réponses Es'!BJ18="","",'Encodage réponses Es'!BJ18)</f>
      </c>
      <c r="AU20" s="464">
        <f t="shared" si="6"/>
      </c>
      <c r="AV20" s="465"/>
      <c r="AW20" s="22">
        <f>IF('Encodage réponses Es'!N18="","",'Encodage réponses Es'!N18)</f>
      </c>
      <c r="AX20" s="22">
        <f>IF('Encodage réponses Es'!W18="","",'Encodage réponses Es'!W18)</f>
      </c>
      <c r="AY20" s="22">
        <f>IF('Encodage réponses Es'!X18="","",'Encodage réponses Es'!X18)</f>
      </c>
      <c r="AZ20" s="22">
        <f>IF('Encodage réponses Es'!Y18="","",'Encodage réponses Es'!Y18)</f>
      </c>
      <c r="BA20" s="22">
        <f>IF('Encodage réponses Es'!Z18="","",'Encodage réponses Es'!Z18)</f>
      </c>
      <c r="BB20" s="25">
        <f>IF('Encodage réponses Es'!AD18="","",'Encodage réponses Es'!AD18)</f>
      </c>
      <c r="BC20" s="25">
        <f>IF('Encodage réponses Es'!AE18="","",'Encodage réponses Es'!AE18)</f>
      </c>
      <c r="BD20" s="22">
        <f>IF('Encodage réponses Es'!AO18="","",'Encodage réponses Es'!AO18)</f>
      </c>
      <c r="BE20" s="22">
        <f>IF('Encodage réponses Es'!AS18="","",'Encodage réponses Es'!AS18)</f>
      </c>
      <c r="BF20" s="25">
        <f>IF('Encodage réponses Es'!AZ18="","",'Encodage réponses Es'!AZ18)</f>
      </c>
      <c r="BG20" s="427">
        <f t="shared" si="7"/>
      </c>
      <c r="BH20" s="428"/>
      <c r="BI20" s="25">
        <f>IF('Encodage réponses Es'!F18="","",'Encodage réponses Es'!F18)</f>
      </c>
      <c r="BJ20" s="25">
        <f>IF('Encodage réponses Es'!H18="","",'Encodage réponses Es'!H18)</f>
      </c>
      <c r="BK20" s="25">
        <f>IF('Encodage réponses Es'!J18="","",'Encodage réponses Es'!J18)</f>
      </c>
      <c r="BL20" s="25">
        <f>IF('Encodage réponses Es'!L18="","",'Encodage réponses Es'!L18)</f>
      </c>
      <c r="BM20" s="25">
        <f>IF('Encodage réponses Es'!Q18="","",'Encodage réponses Es'!Q18)</f>
      </c>
      <c r="BN20" s="25">
        <f>IF('Encodage réponses Es'!R18="","",'Encodage réponses Es'!R18)</f>
      </c>
      <c r="BO20" s="25">
        <f>IF('Encodage réponses Es'!U18="","",'Encodage réponses Es'!U18)</f>
      </c>
      <c r="BP20" s="25">
        <f>IF('Encodage réponses Es'!V18="","",'Encodage réponses Es'!V18)</f>
      </c>
      <c r="BQ20" s="25">
        <f>IF('Encodage réponses Es'!AJ18="","",'Encodage réponses Es'!AJ18)</f>
      </c>
      <c r="BR20" s="25">
        <f>IF('Encodage réponses Es'!AK18="","",'Encodage réponses Es'!AK18)</f>
      </c>
      <c r="BS20" s="25">
        <f>IF('Encodage réponses Es'!AL18="","",'Encodage réponses Es'!AL18)</f>
      </c>
      <c r="BT20" s="25">
        <f>IF('Encodage réponses Es'!AT18="","",'Encodage réponses Es'!AT18)</f>
      </c>
      <c r="BU20" s="25">
        <f>IF('Encodage réponses Es'!AU18="","",'Encodage réponses Es'!AU18)</f>
      </c>
      <c r="BV20" s="427">
        <f t="shared" si="8"/>
      </c>
      <c r="BW20" s="428"/>
      <c r="BX20" s="25">
        <f>IF('Encodage réponses Es'!S18="","",'Encodage réponses Es'!S18)</f>
      </c>
      <c r="BY20" s="429">
        <f t="shared" si="9"/>
      </c>
      <c r="BZ20" s="430"/>
      <c r="CA20" s="25">
        <f>IF('Encodage réponses Es'!T18="","",'Encodage réponses Es'!T18)</f>
      </c>
      <c r="CB20" s="429">
        <f t="shared" si="10"/>
      </c>
      <c r="CC20" s="430"/>
      <c r="CD20" s="24">
        <f>IF('Encodage réponses Es'!Y18="","",'Encodage réponses Es'!Y18)</f>
      </c>
      <c r="CE20" s="26">
        <f>IF('Encodage réponses Es'!Z18="","",'Encodage réponses Es'!Z18)</f>
      </c>
      <c r="CF20" s="359">
        <f t="shared" si="1"/>
      </c>
      <c r="CG20" s="410"/>
      <c r="CH20" s="22">
        <f>IF('Encodage réponses Es'!BN18="","",'Encodage réponses Es'!BN18)</f>
      </c>
      <c r="CI20" s="429">
        <f t="shared" si="11"/>
      </c>
      <c r="CJ20" s="430"/>
      <c r="CK20" s="197">
        <f>IF('Encodage réponses Es'!BM18="","",'Encodage réponses Es'!BM18)</f>
      </c>
      <c r="CL20" s="429">
        <f t="shared" si="12"/>
      </c>
      <c r="CM20" s="430"/>
      <c r="CN20" s="69">
        <f>IF('Encodage réponses Es'!BO18="","",'Encodage réponses Es'!BO18)</f>
      </c>
      <c r="CO20" s="429">
        <f t="shared" si="13"/>
      </c>
      <c r="CP20" s="430"/>
      <c r="CQ20" s="69">
        <f>IF('Encodage réponses Es'!BP18="","",'Encodage réponses Es'!BP18)</f>
      </c>
      <c r="CR20" s="429">
        <f t="shared" si="14"/>
      </c>
      <c r="CS20" s="430"/>
      <c r="CT20" s="69">
        <f>IF('Encodage réponses Es'!BQ18="","",'Encodage réponses Es'!BQ18)</f>
      </c>
      <c r="CU20" s="429">
        <f t="shared" si="15"/>
      </c>
      <c r="CV20" s="430"/>
      <c r="CW20" s="69">
        <f>IF('Encodage réponses Es'!BR18="","",'Encodage réponses Es'!BR18)</f>
      </c>
      <c r="CX20" s="429">
        <f t="shared" si="16"/>
      </c>
      <c r="CY20" s="430"/>
      <c r="CZ20" s="69">
        <f>IF('Encodage réponses Es'!BU18="","",'Encodage réponses Es'!BU18)</f>
      </c>
      <c r="DA20" s="429">
        <f t="shared" si="17"/>
      </c>
      <c r="DB20" s="430"/>
      <c r="DC20" s="24">
        <f>IF('Encodage réponses Es'!BT18="","",'Encodage réponses Es'!BT18)</f>
      </c>
      <c r="DD20" s="429">
        <f t="shared" si="18"/>
      </c>
      <c r="DE20" s="430"/>
      <c r="DF20" s="24">
        <f>IF('Encodage réponses Es'!BL18="","",'Encodage réponses Es'!BL18)</f>
      </c>
      <c r="DG20" s="429">
        <f t="shared" si="19"/>
      </c>
      <c r="DH20" s="430"/>
      <c r="DI20" s="194"/>
      <c r="DJ20" s="24">
        <f>IF('Encodage réponses Es'!BS18="","",'Encodage réponses Es'!BS18)</f>
      </c>
      <c r="DK20" s="429">
        <f t="shared" si="20"/>
      </c>
      <c r="DL20" s="430"/>
    </row>
    <row r="21" spans="1:116" ht="11.25" customHeight="1">
      <c r="A21" s="392"/>
      <c r="B21" s="393"/>
      <c r="C21" s="161">
        <v>17</v>
      </c>
      <c r="D21" s="163"/>
      <c r="E21" s="163"/>
      <c r="F21" s="323">
        <f t="shared" si="2"/>
      </c>
      <c r="G21" s="105">
        <f t="shared" si="3"/>
      </c>
      <c r="H21" s="274">
        <f>IF(OR('Encodage réponses Es'!E19="",F21=""),"",'Encodage réponses Es'!E19)</f>
      </c>
      <c r="I21" s="163"/>
      <c r="J21" s="323">
        <f t="shared" si="4"/>
      </c>
      <c r="K21" s="105">
        <f t="shared" si="5"/>
      </c>
      <c r="L21" s="218">
        <f>IF(OR('Encodage réponses Es'!BK19="",J21=""),"",'Encodage réponses Es'!BK19)</f>
      </c>
      <c r="M21" s="162"/>
      <c r="N21" s="154"/>
      <c r="O21" s="21">
        <f>IF('Encodage réponses Es'!AI19="","",'Encodage réponses Es'!AI19)</f>
      </c>
      <c r="P21" s="22">
        <f>IF('Encodage réponses Es'!AV19="","",'Encodage réponses Es'!AV19)</f>
      </c>
      <c r="Q21" s="137">
        <f>IF('Encodage réponses Es'!AX19="","",'Encodage réponses Es'!AX19)</f>
      </c>
      <c r="R21" s="359">
        <f t="shared" si="21"/>
      </c>
      <c r="S21" s="410"/>
      <c r="T21" s="21">
        <f>IF('Encodage réponses Es'!G19="","",'Encodage réponses Es'!G19)</f>
      </c>
      <c r="U21" s="22">
        <f>IF('Encodage réponses Es'!I19="","",'Encodage réponses Es'!I19)</f>
      </c>
      <c r="V21" s="22">
        <f>IF('Encodage réponses Es'!K19="","",'Encodage réponses Es'!K19)</f>
      </c>
      <c r="W21" s="22">
        <f>IF('Encodage réponses Es'!M19="","",'Encodage réponses Es'!M19)</f>
      </c>
      <c r="X21" s="22">
        <f>IF('Encodage réponses Es'!O19="","",'Encodage réponses Es'!O19)</f>
      </c>
      <c r="Y21" s="22">
        <f>IF('Encodage réponses Es'!P19="","",'Encodage réponses Es'!P19)</f>
      </c>
      <c r="Z21" s="22">
        <f>IF('Encodage réponses Es'!AA19="","",'Encodage réponses Es'!AA19)</f>
      </c>
      <c r="AA21" s="22">
        <f>IF('Encodage réponses Es'!AB19="","",'Encodage réponses Es'!AB19)</f>
      </c>
      <c r="AB21" s="22">
        <f>IF('Encodage réponses Es'!AF19="","",'Encodage réponses Es'!AF19)</f>
      </c>
      <c r="AC21" s="22">
        <f>IF('Encodage réponses Es'!AG19="","",'Encodage réponses Es'!AG19)</f>
      </c>
      <c r="AD21" s="22">
        <f>IF('Encodage réponses Es'!AH19="","",'Encodage réponses Es'!AH19)</f>
      </c>
      <c r="AE21" s="22">
        <f>IF('Encodage réponses Es'!AM19="","",'Encodage réponses Es'!AM19)</f>
      </c>
      <c r="AF21" s="22">
        <f>IF('Encodage réponses Es'!AN19="","",'Encodage réponses Es'!AN19)</f>
      </c>
      <c r="AG21" s="22">
        <f>IF('Encodage réponses Es'!AP19="","",'Encodage réponses Es'!AP19)</f>
      </c>
      <c r="AH21" s="22">
        <f>IF('Encodage réponses Es'!AR19="","",'Encodage réponses Es'!AR19)</f>
      </c>
      <c r="AI21" s="22">
        <f>IF('Encodage réponses Es'!AW19="","",'Encodage réponses Es'!AW19)</f>
      </c>
      <c r="AJ21" s="22">
        <f>IF('Encodage réponses Es'!AY19="","",'Encodage réponses Es'!AY19)</f>
      </c>
      <c r="AK21" s="22">
        <f>IF('Encodage réponses Es'!BA19="","",'Encodage réponses Es'!BA19)</f>
      </c>
      <c r="AL21" s="22">
        <f>IF('Encodage réponses Es'!BB19="","",'Encodage réponses Es'!BB19)</f>
      </c>
      <c r="AM21" s="22">
        <f>IF('Encodage réponses Es'!BC19="","",'Encodage réponses Es'!BC19)</f>
      </c>
      <c r="AN21" s="22">
        <f>IF('Encodage réponses Es'!BD19="","",'Encodage réponses Es'!BD19)</f>
      </c>
      <c r="AO21" s="22">
        <f>IF('Encodage réponses Es'!BE19="","",'Encodage réponses Es'!BE19)</f>
      </c>
      <c r="AP21" s="22">
        <f>IF('Encodage réponses Es'!BF19="","",'Encodage réponses Es'!BF19)</f>
      </c>
      <c r="AQ21" s="22">
        <f>IF('Encodage réponses Es'!BG19="","",'Encodage réponses Es'!BG19)</f>
      </c>
      <c r="AR21" s="22">
        <f>IF('Encodage réponses Es'!BH19="","",'Encodage réponses Es'!BH19)</f>
      </c>
      <c r="AS21" s="22">
        <f>IF('Encodage réponses Es'!BI19="","",'Encodage réponses Es'!BI19)</f>
      </c>
      <c r="AT21" s="137">
        <f>IF('Encodage réponses Es'!BJ19="","",'Encodage réponses Es'!BJ19)</f>
      </c>
      <c r="AU21" s="464">
        <f t="shared" si="6"/>
      </c>
      <c r="AV21" s="465"/>
      <c r="AW21" s="22">
        <f>IF('Encodage réponses Es'!N19="","",'Encodage réponses Es'!N19)</f>
      </c>
      <c r="AX21" s="22">
        <f>IF('Encodage réponses Es'!W19="","",'Encodage réponses Es'!W19)</f>
      </c>
      <c r="AY21" s="22">
        <f>IF('Encodage réponses Es'!X19="","",'Encodage réponses Es'!X19)</f>
      </c>
      <c r="AZ21" s="22">
        <f>IF('Encodage réponses Es'!Y19="","",'Encodage réponses Es'!Y19)</f>
      </c>
      <c r="BA21" s="22">
        <f>IF('Encodage réponses Es'!Z19="","",'Encodage réponses Es'!Z19)</f>
      </c>
      <c r="BB21" s="25">
        <f>IF('Encodage réponses Es'!AD19="","",'Encodage réponses Es'!AD19)</f>
      </c>
      <c r="BC21" s="25">
        <f>IF('Encodage réponses Es'!AE19="","",'Encodage réponses Es'!AE19)</f>
      </c>
      <c r="BD21" s="22">
        <f>IF('Encodage réponses Es'!AO19="","",'Encodage réponses Es'!AO19)</f>
      </c>
      <c r="BE21" s="22">
        <f>IF('Encodage réponses Es'!AS19="","",'Encodage réponses Es'!AS19)</f>
      </c>
      <c r="BF21" s="25">
        <f>IF('Encodage réponses Es'!AZ19="","",'Encodage réponses Es'!AZ19)</f>
      </c>
      <c r="BG21" s="427">
        <f t="shared" si="7"/>
      </c>
      <c r="BH21" s="428"/>
      <c r="BI21" s="25">
        <f>IF('Encodage réponses Es'!F19="","",'Encodage réponses Es'!F19)</f>
      </c>
      <c r="BJ21" s="25">
        <f>IF('Encodage réponses Es'!H19="","",'Encodage réponses Es'!H19)</f>
      </c>
      <c r="BK21" s="25">
        <f>IF('Encodage réponses Es'!J19="","",'Encodage réponses Es'!J19)</f>
      </c>
      <c r="BL21" s="25">
        <f>IF('Encodage réponses Es'!L19="","",'Encodage réponses Es'!L19)</f>
      </c>
      <c r="BM21" s="25">
        <f>IF('Encodage réponses Es'!Q19="","",'Encodage réponses Es'!Q19)</f>
      </c>
      <c r="BN21" s="25">
        <f>IF('Encodage réponses Es'!R19="","",'Encodage réponses Es'!R19)</f>
      </c>
      <c r="BO21" s="25">
        <f>IF('Encodage réponses Es'!U19="","",'Encodage réponses Es'!U19)</f>
      </c>
      <c r="BP21" s="25">
        <f>IF('Encodage réponses Es'!V19="","",'Encodage réponses Es'!V19)</f>
      </c>
      <c r="BQ21" s="25">
        <f>IF('Encodage réponses Es'!AJ19="","",'Encodage réponses Es'!AJ19)</f>
      </c>
      <c r="BR21" s="25">
        <f>IF('Encodage réponses Es'!AK19="","",'Encodage réponses Es'!AK19)</f>
      </c>
      <c r="BS21" s="25">
        <f>IF('Encodage réponses Es'!AL19="","",'Encodage réponses Es'!AL19)</f>
      </c>
      <c r="BT21" s="25">
        <f>IF('Encodage réponses Es'!AT19="","",'Encodage réponses Es'!AT19)</f>
      </c>
      <c r="BU21" s="25">
        <f>IF('Encodage réponses Es'!AU19="","",'Encodage réponses Es'!AU19)</f>
      </c>
      <c r="BV21" s="427">
        <f t="shared" si="8"/>
      </c>
      <c r="BW21" s="428"/>
      <c r="BX21" s="25">
        <f>IF('Encodage réponses Es'!S19="","",'Encodage réponses Es'!S19)</f>
      </c>
      <c r="BY21" s="429">
        <f t="shared" si="9"/>
      </c>
      <c r="BZ21" s="430"/>
      <c r="CA21" s="25">
        <f>IF('Encodage réponses Es'!T19="","",'Encodage réponses Es'!T19)</f>
      </c>
      <c r="CB21" s="429">
        <f t="shared" si="10"/>
      </c>
      <c r="CC21" s="430"/>
      <c r="CD21" s="24">
        <f>IF('Encodage réponses Es'!Y19="","",'Encodage réponses Es'!Y19)</f>
      </c>
      <c r="CE21" s="26">
        <f>IF('Encodage réponses Es'!Z19="","",'Encodage réponses Es'!Z19)</f>
      </c>
      <c r="CF21" s="359">
        <f t="shared" si="1"/>
      </c>
      <c r="CG21" s="410"/>
      <c r="CH21" s="22">
        <f>IF('Encodage réponses Es'!BN19="","",'Encodage réponses Es'!BN19)</f>
      </c>
      <c r="CI21" s="429">
        <f t="shared" si="11"/>
      </c>
      <c r="CJ21" s="430"/>
      <c r="CK21" s="197">
        <f>IF('Encodage réponses Es'!BM19="","",'Encodage réponses Es'!BM19)</f>
      </c>
      <c r="CL21" s="429">
        <f t="shared" si="12"/>
      </c>
      <c r="CM21" s="430"/>
      <c r="CN21" s="69">
        <f>IF('Encodage réponses Es'!BO19="","",'Encodage réponses Es'!BO19)</f>
      </c>
      <c r="CO21" s="429">
        <f t="shared" si="13"/>
      </c>
      <c r="CP21" s="430"/>
      <c r="CQ21" s="69">
        <f>IF('Encodage réponses Es'!BP19="","",'Encodage réponses Es'!BP19)</f>
      </c>
      <c r="CR21" s="429">
        <f t="shared" si="14"/>
      </c>
      <c r="CS21" s="430"/>
      <c r="CT21" s="69">
        <f>IF('Encodage réponses Es'!BQ19="","",'Encodage réponses Es'!BQ19)</f>
      </c>
      <c r="CU21" s="429">
        <f t="shared" si="15"/>
      </c>
      <c r="CV21" s="430"/>
      <c r="CW21" s="69">
        <f>IF('Encodage réponses Es'!BR19="","",'Encodage réponses Es'!BR19)</f>
      </c>
      <c r="CX21" s="429">
        <f t="shared" si="16"/>
      </c>
      <c r="CY21" s="430"/>
      <c r="CZ21" s="69">
        <f>IF('Encodage réponses Es'!BU19="","",'Encodage réponses Es'!BU19)</f>
      </c>
      <c r="DA21" s="429">
        <f t="shared" si="17"/>
      </c>
      <c r="DB21" s="430"/>
      <c r="DC21" s="24">
        <f>IF('Encodage réponses Es'!BT19="","",'Encodage réponses Es'!BT19)</f>
      </c>
      <c r="DD21" s="429">
        <f t="shared" si="18"/>
      </c>
      <c r="DE21" s="430"/>
      <c r="DF21" s="24">
        <f>IF('Encodage réponses Es'!BL19="","",'Encodage réponses Es'!BL19)</f>
      </c>
      <c r="DG21" s="429">
        <f t="shared" si="19"/>
      </c>
      <c r="DH21" s="430"/>
      <c r="DI21" s="194"/>
      <c r="DJ21" s="24">
        <f>IF('Encodage réponses Es'!BS19="","",'Encodage réponses Es'!BS19)</f>
      </c>
      <c r="DK21" s="429">
        <f t="shared" si="20"/>
      </c>
      <c r="DL21" s="430"/>
    </row>
    <row r="22" spans="1:116" ht="11.25" customHeight="1">
      <c r="A22" s="392"/>
      <c r="B22" s="393"/>
      <c r="C22" s="161">
        <v>18</v>
      </c>
      <c r="D22" s="163"/>
      <c r="E22" s="163"/>
      <c r="F22" s="323">
        <f t="shared" si="2"/>
      </c>
      <c r="G22" s="105">
        <f t="shared" si="3"/>
      </c>
      <c r="H22" s="274">
        <f>IF(OR('Encodage réponses Es'!E20="",F22=""),"",'Encodage réponses Es'!E20)</f>
      </c>
      <c r="I22" s="163"/>
      <c r="J22" s="323">
        <f t="shared" si="4"/>
      </c>
      <c r="K22" s="105">
        <f t="shared" si="5"/>
      </c>
      <c r="L22" s="218">
        <f>IF(OR('Encodage réponses Es'!BK20="",J22=""),"",'Encodage réponses Es'!BK20)</f>
      </c>
      <c r="M22" s="162"/>
      <c r="N22" s="154"/>
      <c r="O22" s="21">
        <f>IF('Encodage réponses Es'!AI20="","",'Encodage réponses Es'!AI20)</f>
      </c>
      <c r="P22" s="22">
        <f>IF('Encodage réponses Es'!AV20="","",'Encodage réponses Es'!AV20)</f>
      </c>
      <c r="Q22" s="137">
        <f>IF('Encodage réponses Es'!AX20="","",'Encodage réponses Es'!AX20)</f>
      </c>
      <c r="R22" s="359">
        <f t="shared" si="21"/>
      </c>
      <c r="S22" s="410"/>
      <c r="T22" s="21">
        <f>IF('Encodage réponses Es'!G20="","",'Encodage réponses Es'!G20)</f>
      </c>
      <c r="U22" s="22">
        <f>IF('Encodage réponses Es'!I20="","",'Encodage réponses Es'!I20)</f>
      </c>
      <c r="V22" s="22">
        <f>IF('Encodage réponses Es'!K20="","",'Encodage réponses Es'!K20)</f>
      </c>
      <c r="W22" s="22">
        <f>IF('Encodage réponses Es'!M20="","",'Encodage réponses Es'!M20)</f>
      </c>
      <c r="X22" s="22">
        <f>IF('Encodage réponses Es'!O20="","",'Encodage réponses Es'!O20)</f>
      </c>
      <c r="Y22" s="22">
        <f>IF('Encodage réponses Es'!P20="","",'Encodage réponses Es'!P20)</f>
      </c>
      <c r="Z22" s="22">
        <f>IF('Encodage réponses Es'!AA20="","",'Encodage réponses Es'!AA20)</f>
      </c>
      <c r="AA22" s="22">
        <f>IF('Encodage réponses Es'!AB20="","",'Encodage réponses Es'!AB20)</f>
      </c>
      <c r="AB22" s="22">
        <f>IF('Encodage réponses Es'!AF20="","",'Encodage réponses Es'!AF20)</f>
      </c>
      <c r="AC22" s="22">
        <f>IF('Encodage réponses Es'!AG20="","",'Encodage réponses Es'!AG20)</f>
      </c>
      <c r="AD22" s="22">
        <f>IF('Encodage réponses Es'!AH20="","",'Encodage réponses Es'!AH20)</f>
      </c>
      <c r="AE22" s="22">
        <f>IF('Encodage réponses Es'!AM20="","",'Encodage réponses Es'!AM20)</f>
      </c>
      <c r="AF22" s="22">
        <f>IF('Encodage réponses Es'!AN20="","",'Encodage réponses Es'!AN20)</f>
      </c>
      <c r="AG22" s="22">
        <f>IF('Encodage réponses Es'!AP20="","",'Encodage réponses Es'!AP20)</f>
      </c>
      <c r="AH22" s="22">
        <f>IF('Encodage réponses Es'!AR20="","",'Encodage réponses Es'!AR20)</f>
      </c>
      <c r="AI22" s="22">
        <f>IF('Encodage réponses Es'!AW20="","",'Encodage réponses Es'!AW20)</f>
      </c>
      <c r="AJ22" s="22">
        <f>IF('Encodage réponses Es'!AY20="","",'Encodage réponses Es'!AY20)</f>
      </c>
      <c r="AK22" s="22">
        <f>IF('Encodage réponses Es'!BA20="","",'Encodage réponses Es'!BA20)</f>
      </c>
      <c r="AL22" s="22">
        <f>IF('Encodage réponses Es'!BB20="","",'Encodage réponses Es'!BB20)</f>
      </c>
      <c r="AM22" s="22">
        <f>IF('Encodage réponses Es'!BC20="","",'Encodage réponses Es'!BC20)</f>
      </c>
      <c r="AN22" s="22">
        <f>IF('Encodage réponses Es'!BD20="","",'Encodage réponses Es'!BD20)</f>
      </c>
      <c r="AO22" s="22">
        <f>IF('Encodage réponses Es'!BE20="","",'Encodage réponses Es'!BE20)</f>
      </c>
      <c r="AP22" s="22">
        <f>IF('Encodage réponses Es'!BF20="","",'Encodage réponses Es'!BF20)</f>
      </c>
      <c r="AQ22" s="22">
        <f>IF('Encodage réponses Es'!BG20="","",'Encodage réponses Es'!BG20)</f>
      </c>
      <c r="AR22" s="22">
        <f>IF('Encodage réponses Es'!BH20="","",'Encodage réponses Es'!BH20)</f>
      </c>
      <c r="AS22" s="22">
        <f>IF('Encodage réponses Es'!BI20="","",'Encodage réponses Es'!BI20)</f>
      </c>
      <c r="AT22" s="137">
        <f>IF('Encodage réponses Es'!BJ20="","",'Encodage réponses Es'!BJ20)</f>
      </c>
      <c r="AU22" s="464">
        <f t="shared" si="6"/>
      </c>
      <c r="AV22" s="465"/>
      <c r="AW22" s="22">
        <f>IF('Encodage réponses Es'!N20="","",'Encodage réponses Es'!N20)</f>
      </c>
      <c r="AX22" s="22">
        <f>IF('Encodage réponses Es'!W20="","",'Encodage réponses Es'!W20)</f>
      </c>
      <c r="AY22" s="22">
        <f>IF('Encodage réponses Es'!X20="","",'Encodage réponses Es'!X20)</f>
      </c>
      <c r="AZ22" s="22">
        <f>IF('Encodage réponses Es'!Y20="","",'Encodage réponses Es'!Y20)</f>
      </c>
      <c r="BA22" s="22">
        <f>IF('Encodage réponses Es'!Z20="","",'Encodage réponses Es'!Z20)</f>
      </c>
      <c r="BB22" s="25">
        <f>IF('Encodage réponses Es'!AD20="","",'Encodage réponses Es'!AD20)</f>
      </c>
      <c r="BC22" s="25">
        <f>IF('Encodage réponses Es'!AE20="","",'Encodage réponses Es'!AE20)</f>
      </c>
      <c r="BD22" s="22">
        <f>IF('Encodage réponses Es'!AO20="","",'Encodage réponses Es'!AO20)</f>
      </c>
      <c r="BE22" s="22">
        <f>IF('Encodage réponses Es'!AS20="","",'Encodage réponses Es'!AS20)</f>
      </c>
      <c r="BF22" s="25">
        <f>IF('Encodage réponses Es'!AZ20="","",'Encodage réponses Es'!AZ20)</f>
      </c>
      <c r="BG22" s="427">
        <f t="shared" si="7"/>
      </c>
      <c r="BH22" s="428"/>
      <c r="BI22" s="25">
        <f>IF('Encodage réponses Es'!F20="","",'Encodage réponses Es'!F20)</f>
      </c>
      <c r="BJ22" s="25">
        <f>IF('Encodage réponses Es'!H20="","",'Encodage réponses Es'!H20)</f>
      </c>
      <c r="BK22" s="25">
        <f>IF('Encodage réponses Es'!J20="","",'Encodage réponses Es'!J20)</f>
      </c>
      <c r="BL22" s="25">
        <f>IF('Encodage réponses Es'!L20="","",'Encodage réponses Es'!L20)</f>
      </c>
      <c r="BM22" s="25">
        <f>IF('Encodage réponses Es'!Q20="","",'Encodage réponses Es'!Q20)</f>
      </c>
      <c r="BN22" s="25">
        <f>IF('Encodage réponses Es'!R20="","",'Encodage réponses Es'!R20)</f>
      </c>
      <c r="BO22" s="25">
        <f>IF('Encodage réponses Es'!U20="","",'Encodage réponses Es'!U20)</f>
      </c>
      <c r="BP22" s="25">
        <f>IF('Encodage réponses Es'!V20="","",'Encodage réponses Es'!V20)</f>
      </c>
      <c r="BQ22" s="25">
        <f>IF('Encodage réponses Es'!AJ20="","",'Encodage réponses Es'!AJ20)</f>
      </c>
      <c r="BR22" s="25">
        <f>IF('Encodage réponses Es'!AK20="","",'Encodage réponses Es'!AK20)</f>
      </c>
      <c r="BS22" s="25">
        <f>IF('Encodage réponses Es'!AL20="","",'Encodage réponses Es'!AL20)</f>
      </c>
      <c r="BT22" s="25">
        <f>IF('Encodage réponses Es'!AT20="","",'Encodage réponses Es'!AT20)</f>
      </c>
      <c r="BU22" s="25">
        <f>IF('Encodage réponses Es'!AU20="","",'Encodage réponses Es'!AU20)</f>
      </c>
      <c r="BV22" s="427">
        <f t="shared" si="8"/>
      </c>
      <c r="BW22" s="428"/>
      <c r="BX22" s="25">
        <f>IF('Encodage réponses Es'!S20="","",'Encodage réponses Es'!S20)</f>
      </c>
      <c r="BY22" s="429">
        <f t="shared" si="9"/>
      </c>
      <c r="BZ22" s="430"/>
      <c r="CA22" s="25">
        <f>IF('Encodage réponses Es'!T20="","",'Encodage réponses Es'!T20)</f>
      </c>
      <c r="CB22" s="429">
        <f t="shared" si="10"/>
      </c>
      <c r="CC22" s="430"/>
      <c r="CD22" s="24">
        <f>IF('Encodage réponses Es'!Y20="","",'Encodage réponses Es'!Y20)</f>
      </c>
      <c r="CE22" s="26">
        <f>IF('Encodage réponses Es'!Z20="","",'Encodage réponses Es'!Z20)</f>
      </c>
      <c r="CF22" s="359">
        <f t="shared" si="1"/>
      </c>
      <c r="CG22" s="410"/>
      <c r="CH22" s="22">
        <f>IF('Encodage réponses Es'!BN20="","",'Encodage réponses Es'!BN20)</f>
      </c>
      <c r="CI22" s="429">
        <f t="shared" si="11"/>
      </c>
      <c r="CJ22" s="430"/>
      <c r="CK22" s="197">
        <f>IF('Encodage réponses Es'!BM20="","",'Encodage réponses Es'!BM20)</f>
      </c>
      <c r="CL22" s="429">
        <f t="shared" si="12"/>
      </c>
      <c r="CM22" s="430"/>
      <c r="CN22" s="69">
        <f>IF('Encodage réponses Es'!BO20="","",'Encodage réponses Es'!BO20)</f>
      </c>
      <c r="CO22" s="429">
        <f t="shared" si="13"/>
      </c>
      <c r="CP22" s="430"/>
      <c r="CQ22" s="69">
        <f>IF('Encodage réponses Es'!BP20="","",'Encodage réponses Es'!BP20)</f>
      </c>
      <c r="CR22" s="429">
        <f t="shared" si="14"/>
      </c>
      <c r="CS22" s="430"/>
      <c r="CT22" s="69">
        <f>IF('Encodage réponses Es'!BQ20="","",'Encodage réponses Es'!BQ20)</f>
      </c>
      <c r="CU22" s="429">
        <f t="shared" si="15"/>
      </c>
      <c r="CV22" s="430"/>
      <c r="CW22" s="69">
        <f>IF('Encodage réponses Es'!BR20="","",'Encodage réponses Es'!BR20)</f>
      </c>
      <c r="CX22" s="429">
        <f t="shared" si="16"/>
      </c>
      <c r="CY22" s="430"/>
      <c r="CZ22" s="69">
        <f>IF('Encodage réponses Es'!BU20="","",'Encodage réponses Es'!BU20)</f>
      </c>
      <c r="DA22" s="429">
        <f t="shared" si="17"/>
      </c>
      <c r="DB22" s="430"/>
      <c r="DC22" s="24">
        <f>IF('Encodage réponses Es'!BT20="","",'Encodage réponses Es'!BT20)</f>
      </c>
      <c r="DD22" s="429">
        <f t="shared" si="18"/>
      </c>
      <c r="DE22" s="430"/>
      <c r="DF22" s="24">
        <f>IF('Encodage réponses Es'!BL20="","",'Encodage réponses Es'!BL20)</f>
      </c>
      <c r="DG22" s="429">
        <f t="shared" si="19"/>
      </c>
      <c r="DH22" s="430"/>
      <c r="DI22" s="194"/>
      <c r="DJ22" s="24">
        <f>IF('Encodage réponses Es'!BS20="","",'Encodage réponses Es'!BS20)</f>
      </c>
      <c r="DK22" s="429">
        <f t="shared" si="20"/>
      </c>
      <c r="DL22" s="430"/>
    </row>
    <row r="23" spans="1:116" ht="11.25" customHeight="1">
      <c r="A23" s="392"/>
      <c r="B23" s="393"/>
      <c r="C23" s="161">
        <v>19</v>
      </c>
      <c r="D23" s="163"/>
      <c r="E23" s="163"/>
      <c r="F23" s="323">
        <f t="shared" si="2"/>
      </c>
      <c r="G23" s="105">
        <f t="shared" si="3"/>
      </c>
      <c r="H23" s="274">
        <f>IF(OR('Encodage réponses Es'!E21="",F23=""),"",'Encodage réponses Es'!E21)</f>
      </c>
      <c r="I23" s="163"/>
      <c r="J23" s="323">
        <f t="shared" si="4"/>
      </c>
      <c r="K23" s="105">
        <f t="shared" si="5"/>
      </c>
      <c r="L23" s="218">
        <f>IF(OR('Encodage réponses Es'!BK21="",J23=""),"",'Encodage réponses Es'!BK21)</f>
      </c>
      <c r="M23" s="162"/>
      <c r="N23" s="154"/>
      <c r="O23" s="21">
        <f>IF('Encodage réponses Es'!AI21="","",'Encodage réponses Es'!AI21)</f>
      </c>
      <c r="P23" s="22">
        <f>IF('Encodage réponses Es'!AV21="","",'Encodage réponses Es'!AV21)</f>
      </c>
      <c r="Q23" s="137">
        <f>IF('Encodage réponses Es'!AX21="","",'Encodage réponses Es'!AX21)</f>
      </c>
      <c r="R23" s="359">
        <f t="shared" si="21"/>
      </c>
      <c r="S23" s="410"/>
      <c r="T23" s="21">
        <f>IF('Encodage réponses Es'!G21="","",'Encodage réponses Es'!G21)</f>
      </c>
      <c r="U23" s="22">
        <f>IF('Encodage réponses Es'!I21="","",'Encodage réponses Es'!I21)</f>
      </c>
      <c r="V23" s="22">
        <f>IF('Encodage réponses Es'!K21="","",'Encodage réponses Es'!K21)</f>
      </c>
      <c r="W23" s="22">
        <f>IF('Encodage réponses Es'!M21="","",'Encodage réponses Es'!M21)</f>
      </c>
      <c r="X23" s="22">
        <f>IF('Encodage réponses Es'!O21="","",'Encodage réponses Es'!O21)</f>
      </c>
      <c r="Y23" s="22">
        <f>IF('Encodage réponses Es'!P21="","",'Encodage réponses Es'!P21)</f>
      </c>
      <c r="Z23" s="22">
        <f>IF('Encodage réponses Es'!AA21="","",'Encodage réponses Es'!AA21)</f>
      </c>
      <c r="AA23" s="22">
        <f>IF('Encodage réponses Es'!AB21="","",'Encodage réponses Es'!AB21)</f>
      </c>
      <c r="AB23" s="22">
        <f>IF('Encodage réponses Es'!AF21="","",'Encodage réponses Es'!AF21)</f>
      </c>
      <c r="AC23" s="22">
        <f>IF('Encodage réponses Es'!AG21="","",'Encodage réponses Es'!AG21)</f>
      </c>
      <c r="AD23" s="22">
        <f>IF('Encodage réponses Es'!AH21="","",'Encodage réponses Es'!AH21)</f>
      </c>
      <c r="AE23" s="22">
        <f>IF('Encodage réponses Es'!AM21="","",'Encodage réponses Es'!AM21)</f>
      </c>
      <c r="AF23" s="22">
        <f>IF('Encodage réponses Es'!AN21="","",'Encodage réponses Es'!AN21)</f>
      </c>
      <c r="AG23" s="22">
        <f>IF('Encodage réponses Es'!AP21="","",'Encodage réponses Es'!AP21)</f>
      </c>
      <c r="AH23" s="22">
        <f>IF('Encodage réponses Es'!AR21="","",'Encodage réponses Es'!AR21)</f>
      </c>
      <c r="AI23" s="22">
        <f>IF('Encodage réponses Es'!AW21="","",'Encodage réponses Es'!AW21)</f>
      </c>
      <c r="AJ23" s="22">
        <f>IF('Encodage réponses Es'!AY21="","",'Encodage réponses Es'!AY21)</f>
      </c>
      <c r="AK23" s="22">
        <f>IF('Encodage réponses Es'!BA21="","",'Encodage réponses Es'!BA21)</f>
      </c>
      <c r="AL23" s="22">
        <f>IF('Encodage réponses Es'!BB21="","",'Encodage réponses Es'!BB21)</f>
      </c>
      <c r="AM23" s="22">
        <f>IF('Encodage réponses Es'!BC21="","",'Encodage réponses Es'!BC21)</f>
      </c>
      <c r="AN23" s="22">
        <f>IF('Encodage réponses Es'!BD21="","",'Encodage réponses Es'!BD21)</f>
      </c>
      <c r="AO23" s="22">
        <f>IF('Encodage réponses Es'!BE21="","",'Encodage réponses Es'!BE21)</f>
      </c>
      <c r="AP23" s="22">
        <f>IF('Encodage réponses Es'!BF21="","",'Encodage réponses Es'!BF21)</f>
      </c>
      <c r="AQ23" s="22">
        <f>IF('Encodage réponses Es'!BG21="","",'Encodage réponses Es'!BG21)</f>
      </c>
      <c r="AR23" s="22">
        <f>IF('Encodage réponses Es'!BH21="","",'Encodage réponses Es'!BH21)</f>
      </c>
      <c r="AS23" s="22">
        <f>IF('Encodage réponses Es'!BI21="","",'Encodage réponses Es'!BI21)</f>
      </c>
      <c r="AT23" s="137">
        <f>IF('Encodage réponses Es'!BJ21="","",'Encodage réponses Es'!BJ21)</f>
      </c>
      <c r="AU23" s="464">
        <f t="shared" si="6"/>
      </c>
      <c r="AV23" s="465"/>
      <c r="AW23" s="22">
        <f>IF('Encodage réponses Es'!N21="","",'Encodage réponses Es'!N21)</f>
      </c>
      <c r="AX23" s="22">
        <f>IF('Encodage réponses Es'!W21="","",'Encodage réponses Es'!W21)</f>
      </c>
      <c r="AY23" s="22">
        <f>IF('Encodage réponses Es'!X21="","",'Encodage réponses Es'!X21)</f>
      </c>
      <c r="AZ23" s="22">
        <f>IF('Encodage réponses Es'!Y21="","",'Encodage réponses Es'!Y21)</f>
      </c>
      <c r="BA23" s="22">
        <f>IF('Encodage réponses Es'!Z21="","",'Encodage réponses Es'!Z21)</f>
      </c>
      <c r="BB23" s="25">
        <f>IF('Encodage réponses Es'!AD21="","",'Encodage réponses Es'!AD21)</f>
      </c>
      <c r="BC23" s="25">
        <f>IF('Encodage réponses Es'!AE21="","",'Encodage réponses Es'!AE21)</f>
      </c>
      <c r="BD23" s="22">
        <f>IF('Encodage réponses Es'!AO21="","",'Encodage réponses Es'!AO21)</f>
      </c>
      <c r="BE23" s="22">
        <f>IF('Encodage réponses Es'!AS21="","",'Encodage réponses Es'!AS21)</f>
      </c>
      <c r="BF23" s="25">
        <f>IF('Encodage réponses Es'!AZ21="","",'Encodage réponses Es'!AZ21)</f>
      </c>
      <c r="BG23" s="427">
        <f t="shared" si="7"/>
      </c>
      <c r="BH23" s="428"/>
      <c r="BI23" s="25">
        <f>IF('Encodage réponses Es'!F21="","",'Encodage réponses Es'!F21)</f>
      </c>
      <c r="BJ23" s="25">
        <f>IF('Encodage réponses Es'!H21="","",'Encodage réponses Es'!H21)</f>
      </c>
      <c r="BK23" s="25">
        <f>IF('Encodage réponses Es'!J21="","",'Encodage réponses Es'!J21)</f>
      </c>
      <c r="BL23" s="25">
        <f>IF('Encodage réponses Es'!L21="","",'Encodage réponses Es'!L21)</f>
      </c>
      <c r="BM23" s="25">
        <f>IF('Encodage réponses Es'!Q21="","",'Encodage réponses Es'!Q21)</f>
      </c>
      <c r="BN23" s="25">
        <f>IF('Encodage réponses Es'!R21="","",'Encodage réponses Es'!R21)</f>
      </c>
      <c r="BO23" s="25">
        <f>IF('Encodage réponses Es'!U21="","",'Encodage réponses Es'!U21)</f>
      </c>
      <c r="BP23" s="25">
        <f>IF('Encodage réponses Es'!V21="","",'Encodage réponses Es'!V21)</f>
      </c>
      <c r="BQ23" s="25">
        <f>IF('Encodage réponses Es'!AJ21="","",'Encodage réponses Es'!AJ21)</f>
      </c>
      <c r="BR23" s="25">
        <f>IF('Encodage réponses Es'!AK21="","",'Encodage réponses Es'!AK21)</f>
      </c>
      <c r="BS23" s="25">
        <f>IF('Encodage réponses Es'!AL21="","",'Encodage réponses Es'!AL21)</f>
      </c>
      <c r="BT23" s="25">
        <f>IF('Encodage réponses Es'!AT21="","",'Encodage réponses Es'!AT21)</f>
      </c>
      <c r="BU23" s="25">
        <f>IF('Encodage réponses Es'!AU21="","",'Encodage réponses Es'!AU21)</f>
      </c>
      <c r="BV23" s="427">
        <f t="shared" si="8"/>
      </c>
      <c r="BW23" s="428"/>
      <c r="BX23" s="25">
        <f>IF('Encodage réponses Es'!S21="","",'Encodage réponses Es'!S21)</f>
      </c>
      <c r="BY23" s="429">
        <f t="shared" si="9"/>
      </c>
      <c r="BZ23" s="430"/>
      <c r="CA23" s="25">
        <f>IF('Encodage réponses Es'!T21="","",'Encodage réponses Es'!T21)</f>
      </c>
      <c r="CB23" s="429">
        <f t="shared" si="10"/>
      </c>
      <c r="CC23" s="430"/>
      <c r="CD23" s="24">
        <f>IF('Encodage réponses Es'!Y21="","",'Encodage réponses Es'!Y21)</f>
      </c>
      <c r="CE23" s="26">
        <f>IF('Encodage réponses Es'!Z21="","",'Encodage réponses Es'!Z21)</f>
      </c>
      <c r="CF23" s="359">
        <f t="shared" si="1"/>
      </c>
      <c r="CG23" s="410"/>
      <c r="CH23" s="22">
        <f>IF('Encodage réponses Es'!BN21="","",'Encodage réponses Es'!BN21)</f>
      </c>
      <c r="CI23" s="429">
        <f t="shared" si="11"/>
      </c>
      <c r="CJ23" s="430"/>
      <c r="CK23" s="197">
        <f>IF('Encodage réponses Es'!BM21="","",'Encodage réponses Es'!BM21)</f>
      </c>
      <c r="CL23" s="429">
        <f t="shared" si="12"/>
      </c>
      <c r="CM23" s="430"/>
      <c r="CN23" s="69">
        <f>IF('Encodage réponses Es'!BO21="","",'Encodage réponses Es'!BO21)</f>
      </c>
      <c r="CO23" s="429">
        <f t="shared" si="13"/>
      </c>
      <c r="CP23" s="430"/>
      <c r="CQ23" s="69">
        <f>IF('Encodage réponses Es'!BP21="","",'Encodage réponses Es'!BP21)</f>
      </c>
      <c r="CR23" s="429">
        <f t="shared" si="14"/>
      </c>
      <c r="CS23" s="430"/>
      <c r="CT23" s="69">
        <f>IF('Encodage réponses Es'!BQ21="","",'Encodage réponses Es'!BQ21)</f>
      </c>
      <c r="CU23" s="429">
        <f t="shared" si="15"/>
      </c>
      <c r="CV23" s="430"/>
      <c r="CW23" s="69">
        <f>IF('Encodage réponses Es'!BR21="","",'Encodage réponses Es'!BR21)</f>
      </c>
      <c r="CX23" s="429">
        <f t="shared" si="16"/>
      </c>
      <c r="CY23" s="430"/>
      <c r="CZ23" s="69">
        <f>IF('Encodage réponses Es'!BU21="","",'Encodage réponses Es'!BU21)</f>
      </c>
      <c r="DA23" s="429">
        <f t="shared" si="17"/>
      </c>
      <c r="DB23" s="430"/>
      <c r="DC23" s="24">
        <f>IF('Encodage réponses Es'!BT21="","",'Encodage réponses Es'!BT21)</f>
      </c>
      <c r="DD23" s="429">
        <f t="shared" si="18"/>
      </c>
      <c r="DE23" s="430"/>
      <c r="DF23" s="24">
        <f>IF('Encodage réponses Es'!BL21="","",'Encodage réponses Es'!BL21)</f>
      </c>
      <c r="DG23" s="429">
        <f t="shared" si="19"/>
      </c>
      <c r="DH23" s="430"/>
      <c r="DI23" s="194"/>
      <c r="DJ23" s="24">
        <f>IF('Encodage réponses Es'!BS21="","",'Encodage réponses Es'!BS21)</f>
      </c>
      <c r="DK23" s="429">
        <f t="shared" si="20"/>
      </c>
      <c r="DL23" s="430"/>
    </row>
    <row r="24" spans="1:116" ht="11.25" customHeight="1">
      <c r="A24" s="392"/>
      <c r="B24" s="393"/>
      <c r="C24" s="161">
        <v>20</v>
      </c>
      <c r="D24" s="163"/>
      <c r="E24" s="163"/>
      <c r="F24" s="323">
        <f t="shared" si="2"/>
      </c>
      <c r="G24" s="105">
        <f t="shared" si="3"/>
      </c>
      <c r="H24" s="274">
        <f>IF(OR('Encodage réponses Es'!E22="",F24=""),"",'Encodage réponses Es'!E22)</f>
      </c>
      <c r="I24" s="163"/>
      <c r="J24" s="323">
        <f t="shared" si="4"/>
      </c>
      <c r="K24" s="105">
        <f t="shared" si="5"/>
      </c>
      <c r="L24" s="218">
        <f>IF(OR('Encodage réponses Es'!BK22="",J24=""),"",'Encodage réponses Es'!BK22)</f>
      </c>
      <c r="M24" s="162"/>
      <c r="N24" s="154"/>
      <c r="O24" s="21">
        <f>IF('Encodage réponses Es'!AI22="","",'Encodage réponses Es'!AI22)</f>
      </c>
      <c r="P24" s="22">
        <f>IF('Encodage réponses Es'!AV22="","",'Encodage réponses Es'!AV22)</f>
      </c>
      <c r="Q24" s="137">
        <f>IF('Encodage réponses Es'!AX22="","",'Encodage réponses Es'!AX22)</f>
      </c>
      <c r="R24" s="359">
        <f t="shared" si="21"/>
      </c>
      <c r="S24" s="410"/>
      <c r="T24" s="21">
        <f>IF('Encodage réponses Es'!G22="","",'Encodage réponses Es'!G22)</f>
      </c>
      <c r="U24" s="22">
        <f>IF('Encodage réponses Es'!I22="","",'Encodage réponses Es'!I22)</f>
      </c>
      <c r="V24" s="22">
        <f>IF('Encodage réponses Es'!K22="","",'Encodage réponses Es'!K22)</f>
      </c>
      <c r="W24" s="22">
        <f>IF('Encodage réponses Es'!M22="","",'Encodage réponses Es'!M22)</f>
      </c>
      <c r="X24" s="22">
        <f>IF('Encodage réponses Es'!O22="","",'Encodage réponses Es'!O22)</f>
      </c>
      <c r="Y24" s="22">
        <f>IF('Encodage réponses Es'!P22="","",'Encodage réponses Es'!P22)</f>
      </c>
      <c r="Z24" s="22">
        <f>IF('Encodage réponses Es'!AA22="","",'Encodage réponses Es'!AA22)</f>
      </c>
      <c r="AA24" s="22">
        <f>IF('Encodage réponses Es'!AB22="","",'Encodage réponses Es'!AB22)</f>
      </c>
      <c r="AB24" s="22">
        <f>IF('Encodage réponses Es'!AF22="","",'Encodage réponses Es'!AF22)</f>
      </c>
      <c r="AC24" s="22">
        <f>IF('Encodage réponses Es'!AG22="","",'Encodage réponses Es'!AG22)</f>
      </c>
      <c r="AD24" s="22">
        <f>IF('Encodage réponses Es'!AH22="","",'Encodage réponses Es'!AH22)</f>
      </c>
      <c r="AE24" s="22">
        <f>IF('Encodage réponses Es'!AM22="","",'Encodage réponses Es'!AM22)</f>
      </c>
      <c r="AF24" s="22">
        <f>IF('Encodage réponses Es'!AN22="","",'Encodage réponses Es'!AN22)</f>
      </c>
      <c r="AG24" s="22">
        <f>IF('Encodage réponses Es'!AP22="","",'Encodage réponses Es'!AP22)</f>
      </c>
      <c r="AH24" s="22">
        <f>IF('Encodage réponses Es'!AR22="","",'Encodage réponses Es'!AR22)</f>
      </c>
      <c r="AI24" s="22">
        <f>IF('Encodage réponses Es'!AW22="","",'Encodage réponses Es'!AW22)</f>
      </c>
      <c r="AJ24" s="22">
        <f>IF('Encodage réponses Es'!AY22="","",'Encodage réponses Es'!AY22)</f>
      </c>
      <c r="AK24" s="22">
        <f>IF('Encodage réponses Es'!BA22="","",'Encodage réponses Es'!BA22)</f>
      </c>
      <c r="AL24" s="22">
        <f>IF('Encodage réponses Es'!BB22="","",'Encodage réponses Es'!BB22)</f>
      </c>
      <c r="AM24" s="22">
        <f>IF('Encodage réponses Es'!BC22="","",'Encodage réponses Es'!BC22)</f>
      </c>
      <c r="AN24" s="22">
        <f>IF('Encodage réponses Es'!BD22="","",'Encodage réponses Es'!BD22)</f>
      </c>
      <c r="AO24" s="22">
        <f>IF('Encodage réponses Es'!BE22="","",'Encodage réponses Es'!BE22)</f>
      </c>
      <c r="AP24" s="22">
        <f>IF('Encodage réponses Es'!BF22="","",'Encodage réponses Es'!BF22)</f>
      </c>
      <c r="AQ24" s="22">
        <f>IF('Encodage réponses Es'!BG22="","",'Encodage réponses Es'!BG22)</f>
      </c>
      <c r="AR24" s="22">
        <f>IF('Encodage réponses Es'!BH22="","",'Encodage réponses Es'!BH22)</f>
      </c>
      <c r="AS24" s="22">
        <f>IF('Encodage réponses Es'!BI22="","",'Encodage réponses Es'!BI22)</f>
      </c>
      <c r="AT24" s="137">
        <f>IF('Encodage réponses Es'!BJ22="","",'Encodage réponses Es'!BJ22)</f>
      </c>
      <c r="AU24" s="464">
        <f t="shared" si="6"/>
      </c>
      <c r="AV24" s="465"/>
      <c r="AW24" s="22">
        <f>IF('Encodage réponses Es'!N22="","",'Encodage réponses Es'!N22)</f>
      </c>
      <c r="AX24" s="22">
        <f>IF('Encodage réponses Es'!W22="","",'Encodage réponses Es'!W22)</f>
      </c>
      <c r="AY24" s="22">
        <f>IF('Encodage réponses Es'!X22="","",'Encodage réponses Es'!X22)</f>
      </c>
      <c r="AZ24" s="22">
        <f>IF('Encodage réponses Es'!Y22="","",'Encodage réponses Es'!Y22)</f>
      </c>
      <c r="BA24" s="22">
        <f>IF('Encodage réponses Es'!Z22="","",'Encodage réponses Es'!Z22)</f>
      </c>
      <c r="BB24" s="25">
        <f>IF('Encodage réponses Es'!AD22="","",'Encodage réponses Es'!AD22)</f>
      </c>
      <c r="BC24" s="25">
        <f>IF('Encodage réponses Es'!AE22="","",'Encodage réponses Es'!AE22)</f>
      </c>
      <c r="BD24" s="22">
        <f>IF('Encodage réponses Es'!AO22="","",'Encodage réponses Es'!AO22)</f>
      </c>
      <c r="BE24" s="22">
        <f>IF('Encodage réponses Es'!AS22="","",'Encodage réponses Es'!AS22)</f>
      </c>
      <c r="BF24" s="25">
        <f>IF('Encodage réponses Es'!AZ22="","",'Encodage réponses Es'!AZ22)</f>
      </c>
      <c r="BG24" s="427">
        <f t="shared" si="7"/>
      </c>
      <c r="BH24" s="428"/>
      <c r="BI24" s="25">
        <f>IF('Encodage réponses Es'!F22="","",'Encodage réponses Es'!F22)</f>
      </c>
      <c r="BJ24" s="25">
        <f>IF('Encodage réponses Es'!H22="","",'Encodage réponses Es'!H22)</f>
      </c>
      <c r="BK24" s="25">
        <f>IF('Encodage réponses Es'!J22="","",'Encodage réponses Es'!J22)</f>
      </c>
      <c r="BL24" s="25">
        <f>IF('Encodage réponses Es'!L22="","",'Encodage réponses Es'!L22)</f>
      </c>
      <c r="BM24" s="25">
        <f>IF('Encodage réponses Es'!Q22="","",'Encodage réponses Es'!Q22)</f>
      </c>
      <c r="BN24" s="25">
        <f>IF('Encodage réponses Es'!R22="","",'Encodage réponses Es'!R22)</f>
      </c>
      <c r="BO24" s="25">
        <f>IF('Encodage réponses Es'!U22="","",'Encodage réponses Es'!U22)</f>
      </c>
      <c r="BP24" s="25">
        <f>IF('Encodage réponses Es'!V22="","",'Encodage réponses Es'!V22)</f>
      </c>
      <c r="BQ24" s="25">
        <f>IF('Encodage réponses Es'!AJ22="","",'Encodage réponses Es'!AJ22)</f>
      </c>
      <c r="BR24" s="25">
        <f>IF('Encodage réponses Es'!AK22="","",'Encodage réponses Es'!AK22)</f>
      </c>
      <c r="BS24" s="25">
        <f>IF('Encodage réponses Es'!AL22="","",'Encodage réponses Es'!AL22)</f>
      </c>
      <c r="BT24" s="25">
        <f>IF('Encodage réponses Es'!AT22="","",'Encodage réponses Es'!AT22)</f>
      </c>
      <c r="BU24" s="25">
        <f>IF('Encodage réponses Es'!AU22="","",'Encodage réponses Es'!AU22)</f>
      </c>
      <c r="BV24" s="427">
        <f t="shared" si="8"/>
      </c>
      <c r="BW24" s="428"/>
      <c r="BX24" s="25">
        <f>IF('Encodage réponses Es'!S22="","",'Encodage réponses Es'!S22)</f>
      </c>
      <c r="BY24" s="429">
        <f t="shared" si="9"/>
      </c>
      <c r="BZ24" s="430"/>
      <c r="CA24" s="25">
        <f>IF('Encodage réponses Es'!T22="","",'Encodage réponses Es'!T22)</f>
      </c>
      <c r="CB24" s="429">
        <f t="shared" si="10"/>
      </c>
      <c r="CC24" s="430"/>
      <c r="CD24" s="24">
        <f>IF('Encodage réponses Es'!Y22="","",'Encodage réponses Es'!Y22)</f>
      </c>
      <c r="CE24" s="26">
        <f>IF('Encodage réponses Es'!Z22="","",'Encodage réponses Es'!Z22)</f>
      </c>
      <c r="CF24" s="359">
        <f t="shared" si="1"/>
      </c>
      <c r="CG24" s="410"/>
      <c r="CH24" s="22">
        <f>IF('Encodage réponses Es'!BN22="","",'Encodage réponses Es'!BN22)</f>
      </c>
      <c r="CI24" s="429">
        <f t="shared" si="11"/>
      </c>
      <c r="CJ24" s="430"/>
      <c r="CK24" s="197">
        <f>IF('Encodage réponses Es'!BM22="","",'Encodage réponses Es'!BM22)</f>
      </c>
      <c r="CL24" s="429">
        <f t="shared" si="12"/>
      </c>
      <c r="CM24" s="430"/>
      <c r="CN24" s="69">
        <f>IF('Encodage réponses Es'!BO22="","",'Encodage réponses Es'!BO22)</f>
      </c>
      <c r="CO24" s="429">
        <f t="shared" si="13"/>
      </c>
      <c r="CP24" s="430"/>
      <c r="CQ24" s="69">
        <f>IF('Encodage réponses Es'!BP22="","",'Encodage réponses Es'!BP22)</f>
      </c>
      <c r="CR24" s="429">
        <f t="shared" si="14"/>
      </c>
      <c r="CS24" s="430"/>
      <c r="CT24" s="69">
        <f>IF('Encodage réponses Es'!BQ22="","",'Encodage réponses Es'!BQ22)</f>
      </c>
      <c r="CU24" s="429">
        <f t="shared" si="15"/>
      </c>
      <c r="CV24" s="430"/>
      <c r="CW24" s="69">
        <f>IF('Encodage réponses Es'!BR22="","",'Encodage réponses Es'!BR22)</f>
      </c>
      <c r="CX24" s="429">
        <f t="shared" si="16"/>
      </c>
      <c r="CY24" s="430"/>
      <c r="CZ24" s="69">
        <f>IF('Encodage réponses Es'!BU22="","",'Encodage réponses Es'!BU22)</f>
      </c>
      <c r="DA24" s="429">
        <f t="shared" si="17"/>
      </c>
      <c r="DB24" s="430"/>
      <c r="DC24" s="24">
        <f>IF('Encodage réponses Es'!BT22="","",'Encodage réponses Es'!BT22)</f>
      </c>
      <c r="DD24" s="429">
        <f t="shared" si="18"/>
      </c>
      <c r="DE24" s="430"/>
      <c r="DF24" s="24">
        <f>IF('Encodage réponses Es'!BL22="","",'Encodage réponses Es'!BL22)</f>
      </c>
      <c r="DG24" s="429">
        <f t="shared" si="19"/>
      </c>
      <c r="DH24" s="430"/>
      <c r="DI24" s="194"/>
      <c r="DJ24" s="24">
        <f>IF('Encodage réponses Es'!BS22="","",'Encodage réponses Es'!BS22)</f>
      </c>
      <c r="DK24" s="429">
        <f t="shared" si="20"/>
      </c>
      <c r="DL24" s="430"/>
    </row>
    <row r="25" spans="1:116" ht="11.25" customHeight="1">
      <c r="A25" s="392"/>
      <c r="B25" s="393"/>
      <c r="C25" s="161">
        <v>21</v>
      </c>
      <c r="D25" s="163"/>
      <c r="E25" s="163"/>
      <c r="F25" s="323">
        <f t="shared" si="2"/>
      </c>
      <c r="G25" s="105">
        <f t="shared" si="3"/>
      </c>
      <c r="H25" s="274">
        <f>IF(OR('Encodage réponses Es'!E23="",F25=""),"",'Encodage réponses Es'!E23)</f>
      </c>
      <c r="I25" s="163"/>
      <c r="J25" s="323">
        <f t="shared" si="4"/>
      </c>
      <c r="K25" s="105">
        <f t="shared" si="5"/>
      </c>
      <c r="L25" s="218">
        <f>IF(OR('Encodage réponses Es'!BK23="",J25=""),"",'Encodage réponses Es'!BK23)</f>
      </c>
      <c r="M25" s="162"/>
      <c r="N25" s="154"/>
      <c r="O25" s="21">
        <f>IF('Encodage réponses Es'!AI23="","",'Encodage réponses Es'!AI23)</f>
      </c>
      <c r="P25" s="22">
        <f>IF('Encodage réponses Es'!AV23="","",'Encodage réponses Es'!AV23)</f>
      </c>
      <c r="Q25" s="137">
        <f>IF('Encodage réponses Es'!AX23="","",'Encodage réponses Es'!AX23)</f>
      </c>
      <c r="R25" s="359">
        <f t="shared" si="21"/>
      </c>
      <c r="S25" s="410"/>
      <c r="T25" s="21">
        <f>IF('Encodage réponses Es'!G23="","",'Encodage réponses Es'!G23)</f>
      </c>
      <c r="U25" s="22">
        <f>IF('Encodage réponses Es'!I23="","",'Encodage réponses Es'!I23)</f>
      </c>
      <c r="V25" s="22">
        <f>IF('Encodage réponses Es'!K23="","",'Encodage réponses Es'!K23)</f>
      </c>
      <c r="W25" s="22">
        <f>IF('Encodage réponses Es'!M23="","",'Encodage réponses Es'!M23)</f>
      </c>
      <c r="X25" s="22">
        <f>IF('Encodage réponses Es'!O23="","",'Encodage réponses Es'!O23)</f>
      </c>
      <c r="Y25" s="22">
        <f>IF('Encodage réponses Es'!P23="","",'Encodage réponses Es'!P23)</f>
      </c>
      <c r="Z25" s="22">
        <f>IF('Encodage réponses Es'!AA23="","",'Encodage réponses Es'!AA23)</f>
      </c>
      <c r="AA25" s="22">
        <f>IF('Encodage réponses Es'!AB23="","",'Encodage réponses Es'!AB23)</f>
      </c>
      <c r="AB25" s="22">
        <f>IF('Encodage réponses Es'!AF23="","",'Encodage réponses Es'!AF23)</f>
      </c>
      <c r="AC25" s="22">
        <f>IF('Encodage réponses Es'!AG23="","",'Encodage réponses Es'!AG23)</f>
      </c>
      <c r="AD25" s="22">
        <f>IF('Encodage réponses Es'!AH23="","",'Encodage réponses Es'!AH23)</f>
      </c>
      <c r="AE25" s="22">
        <f>IF('Encodage réponses Es'!AM23="","",'Encodage réponses Es'!AM23)</f>
      </c>
      <c r="AF25" s="22">
        <f>IF('Encodage réponses Es'!AN23="","",'Encodage réponses Es'!AN23)</f>
      </c>
      <c r="AG25" s="22">
        <f>IF('Encodage réponses Es'!AP23="","",'Encodage réponses Es'!AP23)</f>
      </c>
      <c r="AH25" s="22">
        <f>IF('Encodage réponses Es'!AR23="","",'Encodage réponses Es'!AR23)</f>
      </c>
      <c r="AI25" s="22">
        <f>IF('Encodage réponses Es'!AW23="","",'Encodage réponses Es'!AW23)</f>
      </c>
      <c r="AJ25" s="22">
        <f>IF('Encodage réponses Es'!AY23="","",'Encodage réponses Es'!AY23)</f>
      </c>
      <c r="AK25" s="22">
        <f>IF('Encodage réponses Es'!BA23="","",'Encodage réponses Es'!BA23)</f>
      </c>
      <c r="AL25" s="22">
        <f>IF('Encodage réponses Es'!BB23="","",'Encodage réponses Es'!BB23)</f>
      </c>
      <c r="AM25" s="22">
        <f>IF('Encodage réponses Es'!BC23="","",'Encodage réponses Es'!BC23)</f>
      </c>
      <c r="AN25" s="22">
        <f>IF('Encodage réponses Es'!BD23="","",'Encodage réponses Es'!BD23)</f>
      </c>
      <c r="AO25" s="22">
        <f>IF('Encodage réponses Es'!BE23="","",'Encodage réponses Es'!BE23)</f>
      </c>
      <c r="AP25" s="22">
        <f>IF('Encodage réponses Es'!BF23="","",'Encodage réponses Es'!BF23)</f>
      </c>
      <c r="AQ25" s="22">
        <f>IF('Encodage réponses Es'!BG23="","",'Encodage réponses Es'!BG23)</f>
      </c>
      <c r="AR25" s="22">
        <f>IF('Encodage réponses Es'!BH23="","",'Encodage réponses Es'!BH23)</f>
      </c>
      <c r="AS25" s="22">
        <f>IF('Encodage réponses Es'!BI23="","",'Encodage réponses Es'!BI23)</f>
      </c>
      <c r="AT25" s="137">
        <f>IF('Encodage réponses Es'!BJ23="","",'Encodage réponses Es'!BJ23)</f>
      </c>
      <c r="AU25" s="464">
        <f t="shared" si="6"/>
      </c>
      <c r="AV25" s="465"/>
      <c r="AW25" s="22">
        <f>IF('Encodage réponses Es'!N23="","",'Encodage réponses Es'!N23)</f>
      </c>
      <c r="AX25" s="22">
        <f>IF('Encodage réponses Es'!W23="","",'Encodage réponses Es'!W23)</f>
      </c>
      <c r="AY25" s="22">
        <f>IF('Encodage réponses Es'!X23="","",'Encodage réponses Es'!X23)</f>
      </c>
      <c r="AZ25" s="22">
        <f>IF('Encodage réponses Es'!Y23="","",'Encodage réponses Es'!Y23)</f>
      </c>
      <c r="BA25" s="22">
        <f>IF('Encodage réponses Es'!Z23="","",'Encodage réponses Es'!Z23)</f>
      </c>
      <c r="BB25" s="25">
        <f>IF('Encodage réponses Es'!AD23="","",'Encodage réponses Es'!AD23)</f>
      </c>
      <c r="BC25" s="25">
        <f>IF('Encodage réponses Es'!AE23="","",'Encodage réponses Es'!AE23)</f>
      </c>
      <c r="BD25" s="22">
        <f>IF('Encodage réponses Es'!AO23="","",'Encodage réponses Es'!AO23)</f>
      </c>
      <c r="BE25" s="22">
        <f>IF('Encodage réponses Es'!AS23="","",'Encodage réponses Es'!AS23)</f>
      </c>
      <c r="BF25" s="25">
        <f>IF('Encodage réponses Es'!AZ23="","",'Encodage réponses Es'!AZ23)</f>
      </c>
      <c r="BG25" s="427">
        <f t="shared" si="7"/>
      </c>
      <c r="BH25" s="428"/>
      <c r="BI25" s="25">
        <f>IF('Encodage réponses Es'!F23="","",'Encodage réponses Es'!F23)</f>
      </c>
      <c r="BJ25" s="25">
        <f>IF('Encodage réponses Es'!H23="","",'Encodage réponses Es'!H23)</f>
      </c>
      <c r="BK25" s="25">
        <f>IF('Encodage réponses Es'!J23="","",'Encodage réponses Es'!J23)</f>
      </c>
      <c r="BL25" s="25">
        <f>IF('Encodage réponses Es'!L23="","",'Encodage réponses Es'!L23)</f>
      </c>
      <c r="BM25" s="25">
        <f>IF('Encodage réponses Es'!Q23="","",'Encodage réponses Es'!Q23)</f>
      </c>
      <c r="BN25" s="25">
        <f>IF('Encodage réponses Es'!R23="","",'Encodage réponses Es'!R23)</f>
      </c>
      <c r="BO25" s="25">
        <f>IF('Encodage réponses Es'!U23="","",'Encodage réponses Es'!U23)</f>
      </c>
      <c r="BP25" s="25">
        <f>IF('Encodage réponses Es'!V23="","",'Encodage réponses Es'!V23)</f>
      </c>
      <c r="BQ25" s="25">
        <f>IF('Encodage réponses Es'!AJ23="","",'Encodage réponses Es'!AJ23)</f>
      </c>
      <c r="BR25" s="25">
        <f>IF('Encodage réponses Es'!AK23="","",'Encodage réponses Es'!AK23)</f>
      </c>
      <c r="BS25" s="25">
        <f>IF('Encodage réponses Es'!AL23="","",'Encodage réponses Es'!AL23)</f>
      </c>
      <c r="BT25" s="25">
        <f>IF('Encodage réponses Es'!AT23="","",'Encodage réponses Es'!AT23)</f>
      </c>
      <c r="BU25" s="25">
        <f>IF('Encodage réponses Es'!AU23="","",'Encodage réponses Es'!AU23)</f>
      </c>
      <c r="BV25" s="427">
        <f t="shared" si="8"/>
      </c>
      <c r="BW25" s="428"/>
      <c r="BX25" s="25">
        <f>IF('Encodage réponses Es'!S23="","",'Encodage réponses Es'!S23)</f>
      </c>
      <c r="BY25" s="429">
        <f t="shared" si="9"/>
      </c>
      <c r="BZ25" s="430"/>
      <c r="CA25" s="25">
        <f>IF('Encodage réponses Es'!T23="","",'Encodage réponses Es'!T23)</f>
      </c>
      <c r="CB25" s="429">
        <f t="shared" si="10"/>
      </c>
      <c r="CC25" s="430"/>
      <c r="CD25" s="24">
        <f>IF('Encodage réponses Es'!Y23="","",'Encodage réponses Es'!Y23)</f>
      </c>
      <c r="CE25" s="26">
        <f>IF('Encodage réponses Es'!Z23="","",'Encodage réponses Es'!Z23)</f>
      </c>
      <c r="CF25" s="359">
        <f t="shared" si="1"/>
      </c>
      <c r="CG25" s="410"/>
      <c r="CH25" s="22">
        <f>IF('Encodage réponses Es'!BN23="","",'Encodage réponses Es'!BN23)</f>
      </c>
      <c r="CI25" s="429">
        <f t="shared" si="11"/>
      </c>
      <c r="CJ25" s="430"/>
      <c r="CK25" s="197">
        <f>IF('Encodage réponses Es'!BM23="","",'Encodage réponses Es'!BM23)</f>
      </c>
      <c r="CL25" s="429">
        <f t="shared" si="12"/>
      </c>
      <c r="CM25" s="430"/>
      <c r="CN25" s="69">
        <f>IF('Encodage réponses Es'!BO23="","",'Encodage réponses Es'!BO23)</f>
      </c>
      <c r="CO25" s="429">
        <f t="shared" si="13"/>
      </c>
      <c r="CP25" s="430"/>
      <c r="CQ25" s="69">
        <f>IF('Encodage réponses Es'!BP23="","",'Encodage réponses Es'!BP23)</f>
      </c>
      <c r="CR25" s="429">
        <f t="shared" si="14"/>
      </c>
      <c r="CS25" s="430"/>
      <c r="CT25" s="69">
        <f>IF('Encodage réponses Es'!BQ23="","",'Encodage réponses Es'!BQ23)</f>
      </c>
      <c r="CU25" s="429">
        <f t="shared" si="15"/>
      </c>
      <c r="CV25" s="430"/>
      <c r="CW25" s="69">
        <f>IF('Encodage réponses Es'!BR23="","",'Encodage réponses Es'!BR23)</f>
      </c>
      <c r="CX25" s="429">
        <f t="shared" si="16"/>
      </c>
      <c r="CY25" s="430"/>
      <c r="CZ25" s="69">
        <f>IF('Encodage réponses Es'!BU23="","",'Encodage réponses Es'!BU23)</f>
      </c>
      <c r="DA25" s="429">
        <f t="shared" si="17"/>
      </c>
      <c r="DB25" s="430"/>
      <c r="DC25" s="24">
        <f>IF('Encodage réponses Es'!BT23="","",'Encodage réponses Es'!BT23)</f>
      </c>
      <c r="DD25" s="429">
        <f t="shared" si="18"/>
      </c>
      <c r="DE25" s="430"/>
      <c r="DF25" s="24">
        <f>IF('Encodage réponses Es'!BL23="","",'Encodage réponses Es'!BL23)</f>
      </c>
      <c r="DG25" s="429">
        <f t="shared" si="19"/>
      </c>
      <c r="DH25" s="430"/>
      <c r="DI25" s="194"/>
      <c r="DJ25" s="24">
        <f>IF('Encodage réponses Es'!BS23="","",'Encodage réponses Es'!BS23)</f>
      </c>
      <c r="DK25" s="429">
        <f t="shared" si="20"/>
      </c>
      <c r="DL25" s="430"/>
    </row>
    <row r="26" spans="1:116" ht="11.25" customHeight="1">
      <c r="A26" s="392"/>
      <c r="B26" s="393"/>
      <c r="C26" s="161">
        <v>22</v>
      </c>
      <c r="D26" s="163"/>
      <c r="E26" s="163"/>
      <c r="F26" s="323">
        <f t="shared" si="2"/>
      </c>
      <c r="G26" s="105">
        <f t="shared" si="3"/>
      </c>
      <c r="H26" s="274">
        <f>IF(OR('Encodage réponses Es'!E24="",F26=""),"",'Encodage réponses Es'!E24)</f>
      </c>
      <c r="I26" s="163"/>
      <c r="J26" s="323">
        <f t="shared" si="4"/>
      </c>
      <c r="K26" s="105">
        <f t="shared" si="5"/>
      </c>
      <c r="L26" s="218">
        <f>IF(OR('Encodage réponses Es'!BK24="",J26=""),"",'Encodage réponses Es'!BK24)</f>
      </c>
      <c r="M26" s="162"/>
      <c r="N26" s="154"/>
      <c r="O26" s="21">
        <f>IF('Encodage réponses Es'!AI24="","",'Encodage réponses Es'!AI24)</f>
      </c>
      <c r="P26" s="22">
        <f>IF('Encodage réponses Es'!AV24="","",'Encodage réponses Es'!AV24)</f>
      </c>
      <c r="Q26" s="137">
        <f>IF('Encodage réponses Es'!AX24="","",'Encodage réponses Es'!AX24)</f>
      </c>
      <c r="R26" s="359">
        <f t="shared" si="21"/>
      </c>
      <c r="S26" s="410"/>
      <c r="T26" s="21">
        <f>IF('Encodage réponses Es'!G24="","",'Encodage réponses Es'!G24)</f>
      </c>
      <c r="U26" s="22">
        <f>IF('Encodage réponses Es'!I24="","",'Encodage réponses Es'!I24)</f>
      </c>
      <c r="V26" s="22">
        <f>IF('Encodage réponses Es'!K24="","",'Encodage réponses Es'!K24)</f>
      </c>
      <c r="W26" s="22">
        <f>IF('Encodage réponses Es'!M24="","",'Encodage réponses Es'!M24)</f>
      </c>
      <c r="X26" s="22">
        <f>IF('Encodage réponses Es'!O24="","",'Encodage réponses Es'!O24)</f>
      </c>
      <c r="Y26" s="22">
        <f>IF('Encodage réponses Es'!P24="","",'Encodage réponses Es'!P24)</f>
      </c>
      <c r="Z26" s="22">
        <f>IF('Encodage réponses Es'!AA24="","",'Encodage réponses Es'!AA24)</f>
      </c>
      <c r="AA26" s="22">
        <f>IF('Encodage réponses Es'!AB24="","",'Encodage réponses Es'!AB24)</f>
      </c>
      <c r="AB26" s="22">
        <f>IF('Encodage réponses Es'!AF24="","",'Encodage réponses Es'!AF24)</f>
      </c>
      <c r="AC26" s="22">
        <f>IF('Encodage réponses Es'!AG24="","",'Encodage réponses Es'!AG24)</f>
      </c>
      <c r="AD26" s="22">
        <f>IF('Encodage réponses Es'!AH24="","",'Encodage réponses Es'!AH24)</f>
      </c>
      <c r="AE26" s="22">
        <f>IF('Encodage réponses Es'!AM24="","",'Encodage réponses Es'!AM24)</f>
      </c>
      <c r="AF26" s="22">
        <f>IF('Encodage réponses Es'!AN24="","",'Encodage réponses Es'!AN24)</f>
      </c>
      <c r="AG26" s="22">
        <f>IF('Encodage réponses Es'!AP24="","",'Encodage réponses Es'!AP24)</f>
      </c>
      <c r="AH26" s="22">
        <f>IF('Encodage réponses Es'!AR24="","",'Encodage réponses Es'!AR24)</f>
      </c>
      <c r="AI26" s="22">
        <f>IF('Encodage réponses Es'!AW24="","",'Encodage réponses Es'!AW24)</f>
      </c>
      <c r="AJ26" s="22">
        <f>IF('Encodage réponses Es'!AY24="","",'Encodage réponses Es'!AY24)</f>
      </c>
      <c r="AK26" s="22">
        <f>IF('Encodage réponses Es'!BA24="","",'Encodage réponses Es'!BA24)</f>
      </c>
      <c r="AL26" s="22">
        <f>IF('Encodage réponses Es'!BB24="","",'Encodage réponses Es'!BB24)</f>
      </c>
      <c r="AM26" s="22">
        <f>IF('Encodage réponses Es'!BC24="","",'Encodage réponses Es'!BC24)</f>
      </c>
      <c r="AN26" s="22">
        <f>IF('Encodage réponses Es'!BD24="","",'Encodage réponses Es'!BD24)</f>
      </c>
      <c r="AO26" s="22">
        <f>IF('Encodage réponses Es'!BE24="","",'Encodage réponses Es'!BE24)</f>
      </c>
      <c r="AP26" s="22">
        <f>IF('Encodage réponses Es'!BF24="","",'Encodage réponses Es'!BF24)</f>
      </c>
      <c r="AQ26" s="22">
        <f>IF('Encodage réponses Es'!BG24="","",'Encodage réponses Es'!BG24)</f>
      </c>
      <c r="AR26" s="22">
        <f>IF('Encodage réponses Es'!BH24="","",'Encodage réponses Es'!BH24)</f>
      </c>
      <c r="AS26" s="22">
        <f>IF('Encodage réponses Es'!BI24="","",'Encodage réponses Es'!BI24)</f>
      </c>
      <c r="AT26" s="137">
        <f>IF('Encodage réponses Es'!BJ24="","",'Encodage réponses Es'!BJ24)</f>
      </c>
      <c r="AU26" s="464">
        <f t="shared" si="6"/>
      </c>
      <c r="AV26" s="465"/>
      <c r="AW26" s="22">
        <f>IF('Encodage réponses Es'!N24="","",'Encodage réponses Es'!N24)</f>
      </c>
      <c r="AX26" s="22">
        <f>IF('Encodage réponses Es'!W24="","",'Encodage réponses Es'!W24)</f>
      </c>
      <c r="AY26" s="22">
        <f>IF('Encodage réponses Es'!X24="","",'Encodage réponses Es'!X24)</f>
      </c>
      <c r="AZ26" s="22">
        <f>IF('Encodage réponses Es'!Y24="","",'Encodage réponses Es'!Y24)</f>
      </c>
      <c r="BA26" s="22">
        <f>IF('Encodage réponses Es'!Z24="","",'Encodage réponses Es'!Z24)</f>
      </c>
      <c r="BB26" s="25">
        <f>IF('Encodage réponses Es'!AD24="","",'Encodage réponses Es'!AD24)</f>
      </c>
      <c r="BC26" s="25">
        <f>IF('Encodage réponses Es'!AE24="","",'Encodage réponses Es'!AE24)</f>
      </c>
      <c r="BD26" s="22">
        <f>IF('Encodage réponses Es'!AO24="","",'Encodage réponses Es'!AO24)</f>
      </c>
      <c r="BE26" s="22">
        <f>IF('Encodage réponses Es'!AS24="","",'Encodage réponses Es'!AS24)</f>
      </c>
      <c r="BF26" s="25">
        <f>IF('Encodage réponses Es'!AZ24="","",'Encodage réponses Es'!AZ24)</f>
      </c>
      <c r="BG26" s="427">
        <f t="shared" si="7"/>
      </c>
      <c r="BH26" s="428"/>
      <c r="BI26" s="25">
        <f>IF('Encodage réponses Es'!F24="","",'Encodage réponses Es'!F24)</f>
      </c>
      <c r="BJ26" s="25">
        <f>IF('Encodage réponses Es'!H24="","",'Encodage réponses Es'!H24)</f>
      </c>
      <c r="BK26" s="25">
        <f>IF('Encodage réponses Es'!J24="","",'Encodage réponses Es'!J24)</f>
      </c>
      <c r="BL26" s="25">
        <f>IF('Encodage réponses Es'!L24="","",'Encodage réponses Es'!L24)</f>
      </c>
      <c r="BM26" s="25">
        <f>IF('Encodage réponses Es'!Q24="","",'Encodage réponses Es'!Q24)</f>
      </c>
      <c r="BN26" s="25">
        <f>IF('Encodage réponses Es'!R24="","",'Encodage réponses Es'!R24)</f>
      </c>
      <c r="BO26" s="25">
        <f>IF('Encodage réponses Es'!U24="","",'Encodage réponses Es'!U24)</f>
      </c>
      <c r="BP26" s="25">
        <f>IF('Encodage réponses Es'!V24="","",'Encodage réponses Es'!V24)</f>
      </c>
      <c r="BQ26" s="25">
        <f>IF('Encodage réponses Es'!AJ24="","",'Encodage réponses Es'!AJ24)</f>
      </c>
      <c r="BR26" s="25">
        <f>IF('Encodage réponses Es'!AK24="","",'Encodage réponses Es'!AK24)</f>
      </c>
      <c r="BS26" s="25">
        <f>IF('Encodage réponses Es'!AL24="","",'Encodage réponses Es'!AL24)</f>
      </c>
      <c r="BT26" s="25">
        <f>IF('Encodage réponses Es'!AT24="","",'Encodage réponses Es'!AT24)</f>
      </c>
      <c r="BU26" s="25">
        <f>IF('Encodage réponses Es'!AU24="","",'Encodage réponses Es'!AU24)</f>
      </c>
      <c r="BV26" s="427">
        <f t="shared" si="8"/>
      </c>
      <c r="BW26" s="428"/>
      <c r="BX26" s="25">
        <f>IF('Encodage réponses Es'!S24="","",'Encodage réponses Es'!S24)</f>
      </c>
      <c r="BY26" s="429">
        <f t="shared" si="9"/>
      </c>
      <c r="BZ26" s="430"/>
      <c r="CA26" s="25">
        <f>IF('Encodage réponses Es'!T24="","",'Encodage réponses Es'!T24)</f>
      </c>
      <c r="CB26" s="429">
        <f t="shared" si="10"/>
      </c>
      <c r="CC26" s="430"/>
      <c r="CD26" s="24">
        <f>IF('Encodage réponses Es'!Y24="","",'Encodage réponses Es'!Y24)</f>
      </c>
      <c r="CE26" s="26">
        <f>IF('Encodage réponses Es'!Z24="","",'Encodage réponses Es'!Z24)</f>
      </c>
      <c r="CF26" s="359">
        <f t="shared" si="1"/>
      </c>
      <c r="CG26" s="410"/>
      <c r="CH26" s="22">
        <f>IF('Encodage réponses Es'!BN24="","",'Encodage réponses Es'!BN24)</f>
      </c>
      <c r="CI26" s="429">
        <f t="shared" si="11"/>
      </c>
      <c r="CJ26" s="430"/>
      <c r="CK26" s="197">
        <f>IF('Encodage réponses Es'!BM24="","",'Encodage réponses Es'!BM24)</f>
      </c>
      <c r="CL26" s="429">
        <f t="shared" si="12"/>
      </c>
      <c r="CM26" s="430"/>
      <c r="CN26" s="69">
        <f>IF('Encodage réponses Es'!BO24="","",'Encodage réponses Es'!BO24)</f>
      </c>
      <c r="CO26" s="429">
        <f t="shared" si="13"/>
      </c>
      <c r="CP26" s="430"/>
      <c r="CQ26" s="69">
        <f>IF('Encodage réponses Es'!BP24="","",'Encodage réponses Es'!BP24)</f>
      </c>
      <c r="CR26" s="429">
        <f t="shared" si="14"/>
      </c>
      <c r="CS26" s="430"/>
      <c r="CT26" s="69">
        <f>IF('Encodage réponses Es'!BQ24="","",'Encodage réponses Es'!BQ24)</f>
      </c>
      <c r="CU26" s="429">
        <f t="shared" si="15"/>
      </c>
      <c r="CV26" s="430"/>
      <c r="CW26" s="69">
        <f>IF('Encodage réponses Es'!BR24="","",'Encodage réponses Es'!BR24)</f>
      </c>
      <c r="CX26" s="429">
        <f t="shared" si="16"/>
      </c>
      <c r="CY26" s="430"/>
      <c r="CZ26" s="69">
        <f>IF('Encodage réponses Es'!BU24="","",'Encodage réponses Es'!BU24)</f>
      </c>
      <c r="DA26" s="429">
        <f t="shared" si="17"/>
      </c>
      <c r="DB26" s="430"/>
      <c r="DC26" s="24">
        <f>IF('Encodage réponses Es'!BT24="","",'Encodage réponses Es'!BT24)</f>
      </c>
      <c r="DD26" s="429">
        <f t="shared" si="18"/>
      </c>
      <c r="DE26" s="430"/>
      <c r="DF26" s="24">
        <f>IF('Encodage réponses Es'!BL24="","",'Encodage réponses Es'!BL24)</f>
      </c>
      <c r="DG26" s="429">
        <f t="shared" si="19"/>
      </c>
      <c r="DH26" s="430"/>
      <c r="DI26" s="194"/>
      <c r="DJ26" s="24">
        <f>IF('Encodage réponses Es'!BS24="","",'Encodage réponses Es'!BS24)</f>
      </c>
      <c r="DK26" s="429">
        <f t="shared" si="20"/>
      </c>
      <c r="DL26" s="430"/>
    </row>
    <row r="27" spans="1:116" ht="11.25" customHeight="1">
      <c r="A27" s="392"/>
      <c r="B27" s="393"/>
      <c r="C27" s="161">
        <v>23</v>
      </c>
      <c r="D27" s="163"/>
      <c r="E27" s="163"/>
      <c r="F27" s="323">
        <f t="shared" si="2"/>
      </c>
      <c r="G27" s="105">
        <f t="shared" si="3"/>
      </c>
      <c r="H27" s="274">
        <f>IF(OR('Encodage réponses Es'!E25="",F27=""),"",'Encodage réponses Es'!E25)</f>
      </c>
      <c r="I27" s="163"/>
      <c r="J27" s="323">
        <f t="shared" si="4"/>
      </c>
      <c r="K27" s="105">
        <f t="shared" si="5"/>
      </c>
      <c r="L27" s="218">
        <f>IF(OR('Encodage réponses Es'!BK25="",J27=""),"",'Encodage réponses Es'!BK25)</f>
      </c>
      <c r="M27" s="162"/>
      <c r="N27" s="154"/>
      <c r="O27" s="21">
        <f>IF('Encodage réponses Es'!AI25="","",'Encodage réponses Es'!AI25)</f>
      </c>
      <c r="P27" s="22">
        <f>IF('Encodage réponses Es'!AV25="","",'Encodage réponses Es'!AV25)</f>
      </c>
      <c r="Q27" s="137">
        <f>IF('Encodage réponses Es'!AX25="","",'Encodage réponses Es'!AX25)</f>
      </c>
      <c r="R27" s="359">
        <f t="shared" si="21"/>
      </c>
      <c r="S27" s="410"/>
      <c r="T27" s="21">
        <f>IF('Encodage réponses Es'!G25="","",'Encodage réponses Es'!G25)</f>
      </c>
      <c r="U27" s="22">
        <f>IF('Encodage réponses Es'!I25="","",'Encodage réponses Es'!I25)</f>
      </c>
      <c r="V27" s="22">
        <f>IF('Encodage réponses Es'!K25="","",'Encodage réponses Es'!K25)</f>
      </c>
      <c r="W27" s="22">
        <f>IF('Encodage réponses Es'!M25="","",'Encodage réponses Es'!M25)</f>
      </c>
      <c r="X27" s="22">
        <f>IF('Encodage réponses Es'!O25="","",'Encodage réponses Es'!O25)</f>
      </c>
      <c r="Y27" s="22">
        <f>IF('Encodage réponses Es'!P25="","",'Encodage réponses Es'!P25)</f>
      </c>
      <c r="Z27" s="22">
        <f>IF('Encodage réponses Es'!AA25="","",'Encodage réponses Es'!AA25)</f>
      </c>
      <c r="AA27" s="22">
        <f>IF('Encodage réponses Es'!AB25="","",'Encodage réponses Es'!AB25)</f>
      </c>
      <c r="AB27" s="22">
        <f>IF('Encodage réponses Es'!AF25="","",'Encodage réponses Es'!AF25)</f>
      </c>
      <c r="AC27" s="22">
        <f>IF('Encodage réponses Es'!AG25="","",'Encodage réponses Es'!AG25)</f>
      </c>
      <c r="AD27" s="22">
        <f>IF('Encodage réponses Es'!AH25="","",'Encodage réponses Es'!AH25)</f>
      </c>
      <c r="AE27" s="22">
        <f>IF('Encodage réponses Es'!AM25="","",'Encodage réponses Es'!AM25)</f>
      </c>
      <c r="AF27" s="22">
        <f>IF('Encodage réponses Es'!AN25="","",'Encodage réponses Es'!AN25)</f>
      </c>
      <c r="AG27" s="22">
        <f>IF('Encodage réponses Es'!AP25="","",'Encodage réponses Es'!AP25)</f>
      </c>
      <c r="AH27" s="22">
        <f>IF('Encodage réponses Es'!AR25="","",'Encodage réponses Es'!AR25)</f>
      </c>
      <c r="AI27" s="22">
        <f>IF('Encodage réponses Es'!AW25="","",'Encodage réponses Es'!AW25)</f>
      </c>
      <c r="AJ27" s="22">
        <f>IF('Encodage réponses Es'!AY25="","",'Encodage réponses Es'!AY25)</f>
      </c>
      <c r="AK27" s="22">
        <f>IF('Encodage réponses Es'!BA25="","",'Encodage réponses Es'!BA25)</f>
      </c>
      <c r="AL27" s="22">
        <f>IF('Encodage réponses Es'!BB25="","",'Encodage réponses Es'!BB25)</f>
      </c>
      <c r="AM27" s="22">
        <f>IF('Encodage réponses Es'!BC25="","",'Encodage réponses Es'!BC25)</f>
      </c>
      <c r="AN27" s="22">
        <f>IF('Encodage réponses Es'!BD25="","",'Encodage réponses Es'!BD25)</f>
      </c>
      <c r="AO27" s="22">
        <f>IF('Encodage réponses Es'!BE25="","",'Encodage réponses Es'!BE25)</f>
      </c>
      <c r="AP27" s="22">
        <f>IF('Encodage réponses Es'!BF25="","",'Encodage réponses Es'!BF25)</f>
      </c>
      <c r="AQ27" s="22">
        <f>IF('Encodage réponses Es'!BG25="","",'Encodage réponses Es'!BG25)</f>
      </c>
      <c r="AR27" s="22">
        <f>IF('Encodage réponses Es'!BH25="","",'Encodage réponses Es'!BH25)</f>
      </c>
      <c r="AS27" s="22">
        <f>IF('Encodage réponses Es'!BI25="","",'Encodage réponses Es'!BI25)</f>
      </c>
      <c r="AT27" s="137">
        <f>IF('Encodage réponses Es'!BJ25="","",'Encodage réponses Es'!BJ25)</f>
      </c>
      <c r="AU27" s="464">
        <f t="shared" si="6"/>
      </c>
      <c r="AV27" s="465"/>
      <c r="AW27" s="22">
        <f>IF('Encodage réponses Es'!N25="","",'Encodage réponses Es'!N25)</f>
      </c>
      <c r="AX27" s="22">
        <f>IF('Encodage réponses Es'!W25="","",'Encodage réponses Es'!W25)</f>
      </c>
      <c r="AY27" s="22">
        <f>IF('Encodage réponses Es'!X25="","",'Encodage réponses Es'!X25)</f>
      </c>
      <c r="AZ27" s="22">
        <f>IF('Encodage réponses Es'!Y25="","",'Encodage réponses Es'!Y25)</f>
      </c>
      <c r="BA27" s="22">
        <f>IF('Encodage réponses Es'!Z25="","",'Encodage réponses Es'!Z25)</f>
      </c>
      <c r="BB27" s="25">
        <f>IF('Encodage réponses Es'!AD25="","",'Encodage réponses Es'!AD25)</f>
      </c>
      <c r="BC27" s="25">
        <f>IF('Encodage réponses Es'!AE25="","",'Encodage réponses Es'!AE25)</f>
      </c>
      <c r="BD27" s="22">
        <f>IF('Encodage réponses Es'!AO25="","",'Encodage réponses Es'!AO25)</f>
      </c>
      <c r="BE27" s="22">
        <f>IF('Encodage réponses Es'!AS25="","",'Encodage réponses Es'!AS25)</f>
      </c>
      <c r="BF27" s="25">
        <f>IF('Encodage réponses Es'!AZ25="","",'Encodage réponses Es'!AZ25)</f>
      </c>
      <c r="BG27" s="427">
        <f t="shared" si="7"/>
      </c>
      <c r="BH27" s="428"/>
      <c r="BI27" s="25">
        <f>IF('Encodage réponses Es'!F25="","",'Encodage réponses Es'!F25)</f>
      </c>
      <c r="BJ27" s="25">
        <f>IF('Encodage réponses Es'!H25="","",'Encodage réponses Es'!H25)</f>
      </c>
      <c r="BK27" s="25">
        <f>IF('Encodage réponses Es'!J25="","",'Encodage réponses Es'!J25)</f>
      </c>
      <c r="BL27" s="25">
        <f>IF('Encodage réponses Es'!L25="","",'Encodage réponses Es'!L25)</f>
      </c>
      <c r="BM27" s="25">
        <f>IF('Encodage réponses Es'!Q25="","",'Encodage réponses Es'!Q25)</f>
      </c>
      <c r="BN27" s="25">
        <f>IF('Encodage réponses Es'!R25="","",'Encodage réponses Es'!R25)</f>
      </c>
      <c r="BO27" s="25">
        <f>IF('Encodage réponses Es'!U25="","",'Encodage réponses Es'!U25)</f>
      </c>
      <c r="BP27" s="25">
        <f>IF('Encodage réponses Es'!V25="","",'Encodage réponses Es'!V25)</f>
      </c>
      <c r="BQ27" s="25">
        <f>IF('Encodage réponses Es'!AJ25="","",'Encodage réponses Es'!AJ25)</f>
      </c>
      <c r="BR27" s="25">
        <f>IF('Encodage réponses Es'!AK25="","",'Encodage réponses Es'!AK25)</f>
      </c>
      <c r="BS27" s="25">
        <f>IF('Encodage réponses Es'!AL25="","",'Encodage réponses Es'!AL25)</f>
      </c>
      <c r="BT27" s="25">
        <f>IF('Encodage réponses Es'!AT25="","",'Encodage réponses Es'!AT25)</f>
      </c>
      <c r="BU27" s="25">
        <f>IF('Encodage réponses Es'!AU25="","",'Encodage réponses Es'!AU25)</f>
      </c>
      <c r="BV27" s="427">
        <f t="shared" si="8"/>
      </c>
      <c r="BW27" s="428"/>
      <c r="BX27" s="25">
        <f>IF('Encodage réponses Es'!S25="","",'Encodage réponses Es'!S25)</f>
      </c>
      <c r="BY27" s="429">
        <f t="shared" si="9"/>
      </c>
      <c r="BZ27" s="430"/>
      <c r="CA27" s="25">
        <f>IF('Encodage réponses Es'!T25="","",'Encodage réponses Es'!T25)</f>
      </c>
      <c r="CB27" s="429">
        <f t="shared" si="10"/>
      </c>
      <c r="CC27" s="430"/>
      <c r="CD27" s="24">
        <f>IF('Encodage réponses Es'!Y25="","",'Encodage réponses Es'!Y25)</f>
      </c>
      <c r="CE27" s="26">
        <f>IF('Encodage réponses Es'!Z25="","",'Encodage réponses Es'!Z25)</f>
      </c>
      <c r="CF27" s="359">
        <f t="shared" si="1"/>
      </c>
      <c r="CG27" s="410"/>
      <c r="CH27" s="22">
        <f>IF('Encodage réponses Es'!BN25="","",'Encodage réponses Es'!BN25)</f>
      </c>
      <c r="CI27" s="429">
        <f t="shared" si="11"/>
      </c>
      <c r="CJ27" s="430"/>
      <c r="CK27" s="197">
        <f>IF('Encodage réponses Es'!BM25="","",'Encodage réponses Es'!BM25)</f>
      </c>
      <c r="CL27" s="429">
        <f t="shared" si="12"/>
      </c>
      <c r="CM27" s="430"/>
      <c r="CN27" s="69">
        <f>IF('Encodage réponses Es'!BO25="","",'Encodage réponses Es'!BO25)</f>
      </c>
      <c r="CO27" s="429">
        <f t="shared" si="13"/>
      </c>
      <c r="CP27" s="430"/>
      <c r="CQ27" s="69">
        <f>IF('Encodage réponses Es'!BP25="","",'Encodage réponses Es'!BP25)</f>
      </c>
      <c r="CR27" s="429">
        <f t="shared" si="14"/>
      </c>
      <c r="CS27" s="430"/>
      <c r="CT27" s="69">
        <f>IF('Encodage réponses Es'!BQ25="","",'Encodage réponses Es'!BQ25)</f>
      </c>
      <c r="CU27" s="429">
        <f t="shared" si="15"/>
      </c>
      <c r="CV27" s="430"/>
      <c r="CW27" s="69">
        <f>IF('Encodage réponses Es'!BR25="","",'Encodage réponses Es'!BR25)</f>
      </c>
      <c r="CX27" s="429">
        <f t="shared" si="16"/>
      </c>
      <c r="CY27" s="430"/>
      <c r="CZ27" s="69">
        <f>IF('Encodage réponses Es'!BU25="","",'Encodage réponses Es'!BU25)</f>
      </c>
      <c r="DA27" s="429">
        <f t="shared" si="17"/>
      </c>
      <c r="DB27" s="430"/>
      <c r="DC27" s="24">
        <f>IF('Encodage réponses Es'!BT25="","",'Encodage réponses Es'!BT25)</f>
      </c>
      <c r="DD27" s="429">
        <f t="shared" si="18"/>
      </c>
      <c r="DE27" s="430"/>
      <c r="DF27" s="24">
        <f>IF('Encodage réponses Es'!BL25="","",'Encodage réponses Es'!BL25)</f>
      </c>
      <c r="DG27" s="429">
        <f t="shared" si="19"/>
      </c>
      <c r="DH27" s="430"/>
      <c r="DI27" s="194"/>
      <c r="DJ27" s="24">
        <f>IF('Encodage réponses Es'!BS25="","",'Encodage réponses Es'!BS25)</f>
      </c>
      <c r="DK27" s="429">
        <f t="shared" si="20"/>
      </c>
      <c r="DL27" s="430"/>
    </row>
    <row r="28" spans="1:116" ht="11.25" customHeight="1">
      <c r="A28" s="392"/>
      <c r="B28" s="393"/>
      <c r="C28" s="161">
        <v>24</v>
      </c>
      <c r="D28" s="163"/>
      <c r="E28" s="163"/>
      <c r="F28" s="323">
        <f t="shared" si="2"/>
      </c>
      <c r="G28" s="105">
        <f t="shared" si="3"/>
      </c>
      <c r="H28" s="274">
        <f>IF(OR('Encodage réponses Es'!E26="",F28=""),"",'Encodage réponses Es'!E26)</f>
      </c>
      <c r="I28" s="163"/>
      <c r="J28" s="323">
        <f t="shared" si="4"/>
      </c>
      <c r="K28" s="105">
        <f t="shared" si="5"/>
      </c>
      <c r="L28" s="218">
        <f>IF(OR('Encodage réponses Es'!BK26="",J28=""),"",'Encodage réponses Es'!BK26)</f>
      </c>
      <c r="M28" s="162"/>
      <c r="N28" s="154"/>
      <c r="O28" s="21">
        <f>IF('Encodage réponses Es'!AI26="","",'Encodage réponses Es'!AI26)</f>
      </c>
      <c r="P28" s="22">
        <f>IF('Encodage réponses Es'!AV26="","",'Encodage réponses Es'!AV26)</f>
      </c>
      <c r="Q28" s="137">
        <f>IF('Encodage réponses Es'!AX26="","",'Encodage réponses Es'!AX26)</f>
      </c>
      <c r="R28" s="359">
        <f t="shared" si="21"/>
      </c>
      <c r="S28" s="410"/>
      <c r="T28" s="21">
        <f>IF('Encodage réponses Es'!G26="","",'Encodage réponses Es'!G26)</f>
      </c>
      <c r="U28" s="22">
        <f>IF('Encodage réponses Es'!I26="","",'Encodage réponses Es'!I26)</f>
      </c>
      <c r="V28" s="22">
        <f>IF('Encodage réponses Es'!K26="","",'Encodage réponses Es'!K26)</f>
      </c>
      <c r="W28" s="22">
        <f>IF('Encodage réponses Es'!M26="","",'Encodage réponses Es'!M26)</f>
      </c>
      <c r="X28" s="22">
        <f>IF('Encodage réponses Es'!O26="","",'Encodage réponses Es'!O26)</f>
      </c>
      <c r="Y28" s="22">
        <f>IF('Encodage réponses Es'!P26="","",'Encodage réponses Es'!P26)</f>
      </c>
      <c r="Z28" s="22">
        <f>IF('Encodage réponses Es'!AA26="","",'Encodage réponses Es'!AA26)</f>
      </c>
      <c r="AA28" s="22">
        <f>IF('Encodage réponses Es'!AB26="","",'Encodage réponses Es'!AB26)</f>
      </c>
      <c r="AB28" s="22">
        <f>IF('Encodage réponses Es'!AF26="","",'Encodage réponses Es'!AF26)</f>
      </c>
      <c r="AC28" s="22">
        <f>IF('Encodage réponses Es'!AG26="","",'Encodage réponses Es'!AG26)</f>
      </c>
      <c r="AD28" s="22">
        <f>IF('Encodage réponses Es'!AH26="","",'Encodage réponses Es'!AH26)</f>
      </c>
      <c r="AE28" s="22">
        <f>IF('Encodage réponses Es'!AM26="","",'Encodage réponses Es'!AM26)</f>
      </c>
      <c r="AF28" s="22">
        <f>IF('Encodage réponses Es'!AN26="","",'Encodage réponses Es'!AN26)</f>
      </c>
      <c r="AG28" s="22">
        <f>IF('Encodage réponses Es'!AP26="","",'Encodage réponses Es'!AP26)</f>
      </c>
      <c r="AH28" s="22">
        <f>IF('Encodage réponses Es'!AR26="","",'Encodage réponses Es'!AR26)</f>
      </c>
      <c r="AI28" s="22">
        <f>IF('Encodage réponses Es'!AW26="","",'Encodage réponses Es'!AW26)</f>
      </c>
      <c r="AJ28" s="22">
        <f>IF('Encodage réponses Es'!AY26="","",'Encodage réponses Es'!AY26)</f>
      </c>
      <c r="AK28" s="22">
        <f>IF('Encodage réponses Es'!BA26="","",'Encodage réponses Es'!BA26)</f>
      </c>
      <c r="AL28" s="22">
        <f>IF('Encodage réponses Es'!BB26="","",'Encodage réponses Es'!BB26)</f>
      </c>
      <c r="AM28" s="22">
        <f>IF('Encodage réponses Es'!BC26="","",'Encodage réponses Es'!BC26)</f>
      </c>
      <c r="AN28" s="22">
        <f>IF('Encodage réponses Es'!BD26="","",'Encodage réponses Es'!BD26)</f>
      </c>
      <c r="AO28" s="22">
        <f>IF('Encodage réponses Es'!BE26="","",'Encodage réponses Es'!BE26)</f>
      </c>
      <c r="AP28" s="22">
        <f>IF('Encodage réponses Es'!BF26="","",'Encodage réponses Es'!BF26)</f>
      </c>
      <c r="AQ28" s="22">
        <f>IF('Encodage réponses Es'!BG26="","",'Encodage réponses Es'!BG26)</f>
      </c>
      <c r="AR28" s="22">
        <f>IF('Encodage réponses Es'!BH26="","",'Encodage réponses Es'!BH26)</f>
      </c>
      <c r="AS28" s="22">
        <f>IF('Encodage réponses Es'!BI26="","",'Encodage réponses Es'!BI26)</f>
      </c>
      <c r="AT28" s="137">
        <f>IF('Encodage réponses Es'!BJ26="","",'Encodage réponses Es'!BJ26)</f>
      </c>
      <c r="AU28" s="464">
        <f t="shared" si="6"/>
      </c>
      <c r="AV28" s="465"/>
      <c r="AW28" s="22">
        <f>IF('Encodage réponses Es'!N26="","",'Encodage réponses Es'!N26)</f>
      </c>
      <c r="AX28" s="22">
        <f>IF('Encodage réponses Es'!W26="","",'Encodage réponses Es'!W26)</f>
      </c>
      <c r="AY28" s="22">
        <f>IF('Encodage réponses Es'!X26="","",'Encodage réponses Es'!X26)</f>
      </c>
      <c r="AZ28" s="22">
        <f>IF('Encodage réponses Es'!Y26="","",'Encodage réponses Es'!Y26)</f>
      </c>
      <c r="BA28" s="22">
        <f>IF('Encodage réponses Es'!Z26="","",'Encodage réponses Es'!Z26)</f>
      </c>
      <c r="BB28" s="25">
        <f>IF('Encodage réponses Es'!AD26="","",'Encodage réponses Es'!AD26)</f>
      </c>
      <c r="BC28" s="25">
        <f>IF('Encodage réponses Es'!AE26="","",'Encodage réponses Es'!AE26)</f>
      </c>
      <c r="BD28" s="22">
        <f>IF('Encodage réponses Es'!AO26="","",'Encodage réponses Es'!AO26)</f>
      </c>
      <c r="BE28" s="22">
        <f>IF('Encodage réponses Es'!AS26="","",'Encodage réponses Es'!AS26)</f>
      </c>
      <c r="BF28" s="25">
        <f>IF('Encodage réponses Es'!AZ26="","",'Encodage réponses Es'!AZ26)</f>
      </c>
      <c r="BG28" s="427">
        <f t="shared" si="7"/>
      </c>
      <c r="BH28" s="428"/>
      <c r="BI28" s="25">
        <f>IF('Encodage réponses Es'!F26="","",'Encodage réponses Es'!F26)</f>
      </c>
      <c r="BJ28" s="25">
        <f>IF('Encodage réponses Es'!H26="","",'Encodage réponses Es'!H26)</f>
      </c>
      <c r="BK28" s="25">
        <f>IF('Encodage réponses Es'!J26="","",'Encodage réponses Es'!J26)</f>
      </c>
      <c r="BL28" s="25">
        <f>IF('Encodage réponses Es'!L26="","",'Encodage réponses Es'!L26)</f>
      </c>
      <c r="BM28" s="25">
        <f>IF('Encodage réponses Es'!Q26="","",'Encodage réponses Es'!Q26)</f>
      </c>
      <c r="BN28" s="25">
        <f>IF('Encodage réponses Es'!R26="","",'Encodage réponses Es'!R26)</f>
      </c>
      <c r="BO28" s="25">
        <f>IF('Encodage réponses Es'!U26="","",'Encodage réponses Es'!U26)</f>
      </c>
      <c r="BP28" s="25">
        <f>IF('Encodage réponses Es'!V26="","",'Encodage réponses Es'!V26)</f>
      </c>
      <c r="BQ28" s="25">
        <f>IF('Encodage réponses Es'!AJ26="","",'Encodage réponses Es'!AJ26)</f>
      </c>
      <c r="BR28" s="25">
        <f>IF('Encodage réponses Es'!AK26="","",'Encodage réponses Es'!AK26)</f>
      </c>
      <c r="BS28" s="25">
        <f>IF('Encodage réponses Es'!AL26="","",'Encodage réponses Es'!AL26)</f>
      </c>
      <c r="BT28" s="25">
        <f>IF('Encodage réponses Es'!AT26="","",'Encodage réponses Es'!AT26)</f>
      </c>
      <c r="BU28" s="25">
        <f>IF('Encodage réponses Es'!AU26="","",'Encodage réponses Es'!AU26)</f>
      </c>
      <c r="BV28" s="427">
        <f t="shared" si="8"/>
      </c>
      <c r="BW28" s="428"/>
      <c r="BX28" s="25">
        <f>IF('Encodage réponses Es'!S26="","",'Encodage réponses Es'!S26)</f>
      </c>
      <c r="BY28" s="429">
        <f t="shared" si="9"/>
      </c>
      <c r="BZ28" s="430"/>
      <c r="CA28" s="25">
        <f>IF('Encodage réponses Es'!T26="","",'Encodage réponses Es'!T26)</f>
      </c>
      <c r="CB28" s="429">
        <f t="shared" si="10"/>
      </c>
      <c r="CC28" s="430"/>
      <c r="CD28" s="24">
        <f>IF('Encodage réponses Es'!Y26="","",'Encodage réponses Es'!Y26)</f>
      </c>
      <c r="CE28" s="26">
        <f>IF('Encodage réponses Es'!Z26="","",'Encodage réponses Es'!Z26)</f>
      </c>
      <c r="CF28" s="359">
        <f t="shared" si="1"/>
      </c>
      <c r="CG28" s="410"/>
      <c r="CH28" s="22">
        <f>IF('Encodage réponses Es'!BN26="","",'Encodage réponses Es'!BN26)</f>
      </c>
      <c r="CI28" s="429">
        <f t="shared" si="11"/>
      </c>
      <c r="CJ28" s="430"/>
      <c r="CK28" s="197">
        <f>IF('Encodage réponses Es'!BM26="","",'Encodage réponses Es'!BM26)</f>
      </c>
      <c r="CL28" s="429">
        <f t="shared" si="12"/>
      </c>
      <c r="CM28" s="430"/>
      <c r="CN28" s="69">
        <f>IF('Encodage réponses Es'!BO26="","",'Encodage réponses Es'!BO26)</f>
      </c>
      <c r="CO28" s="429">
        <f t="shared" si="13"/>
      </c>
      <c r="CP28" s="430"/>
      <c r="CQ28" s="69">
        <f>IF('Encodage réponses Es'!BP26="","",'Encodage réponses Es'!BP26)</f>
      </c>
      <c r="CR28" s="429">
        <f t="shared" si="14"/>
      </c>
      <c r="CS28" s="430"/>
      <c r="CT28" s="69">
        <f>IF('Encodage réponses Es'!BQ26="","",'Encodage réponses Es'!BQ26)</f>
      </c>
      <c r="CU28" s="429">
        <f t="shared" si="15"/>
      </c>
      <c r="CV28" s="430"/>
      <c r="CW28" s="69">
        <f>IF('Encodage réponses Es'!BR26="","",'Encodage réponses Es'!BR26)</f>
      </c>
      <c r="CX28" s="429">
        <f t="shared" si="16"/>
      </c>
      <c r="CY28" s="430"/>
      <c r="CZ28" s="69">
        <f>IF('Encodage réponses Es'!BU26="","",'Encodage réponses Es'!BU26)</f>
      </c>
      <c r="DA28" s="429">
        <f t="shared" si="17"/>
      </c>
      <c r="DB28" s="430"/>
      <c r="DC28" s="24">
        <f>IF('Encodage réponses Es'!BT26="","",'Encodage réponses Es'!BT26)</f>
      </c>
      <c r="DD28" s="429">
        <f t="shared" si="18"/>
      </c>
      <c r="DE28" s="430"/>
      <c r="DF28" s="24">
        <f>IF('Encodage réponses Es'!BL26="","",'Encodage réponses Es'!BL26)</f>
      </c>
      <c r="DG28" s="429">
        <f t="shared" si="19"/>
      </c>
      <c r="DH28" s="430"/>
      <c r="DI28" s="194"/>
      <c r="DJ28" s="24">
        <f>IF('Encodage réponses Es'!BS26="","",'Encodage réponses Es'!BS26)</f>
      </c>
      <c r="DK28" s="429">
        <f t="shared" si="20"/>
      </c>
      <c r="DL28" s="430"/>
    </row>
    <row r="29" spans="1:116" ht="11.25" customHeight="1">
      <c r="A29" s="392"/>
      <c r="B29" s="393"/>
      <c r="C29" s="161">
        <v>25</v>
      </c>
      <c r="D29" s="163"/>
      <c r="E29" s="163"/>
      <c r="F29" s="323">
        <f t="shared" si="2"/>
      </c>
      <c r="G29" s="105">
        <f t="shared" si="3"/>
      </c>
      <c r="H29" s="274">
        <f>IF(OR('Encodage réponses Es'!E27="",F29=""),"",'Encodage réponses Es'!E27)</f>
      </c>
      <c r="I29" s="163"/>
      <c r="J29" s="323">
        <f t="shared" si="4"/>
      </c>
      <c r="K29" s="105">
        <f t="shared" si="5"/>
      </c>
      <c r="L29" s="218">
        <f>IF(OR('Encodage réponses Es'!BK27="",J29=""),"",'Encodage réponses Es'!BK27)</f>
      </c>
      <c r="M29" s="162"/>
      <c r="N29" s="154"/>
      <c r="O29" s="21">
        <f>IF('Encodage réponses Es'!AI27="","",'Encodage réponses Es'!AI27)</f>
      </c>
      <c r="P29" s="22">
        <f>IF('Encodage réponses Es'!AV27="","",'Encodage réponses Es'!AV27)</f>
      </c>
      <c r="Q29" s="137">
        <f>IF('Encodage réponses Es'!AX27="","",'Encodage réponses Es'!AX27)</f>
      </c>
      <c r="R29" s="359">
        <f t="shared" si="21"/>
      </c>
      <c r="S29" s="410"/>
      <c r="T29" s="21">
        <f>IF('Encodage réponses Es'!G27="","",'Encodage réponses Es'!G27)</f>
      </c>
      <c r="U29" s="22">
        <f>IF('Encodage réponses Es'!I27="","",'Encodage réponses Es'!I27)</f>
      </c>
      <c r="V29" s="22">
        <f>IF('Encodage réponses Es'!K27="","",'Encodage réponses Es'!K27)</f>
      </c>
      <c r="W29" s="22">
        <f>IF('Encodage réponses Es'!M27="","",'Encodage réponses Es'!M27)</f>
      </c>
      <c r="X29" s="22">
        <f>IF('Encodage réponses Es'!O27="","",'Encodage réponses Es'!O27)</f>
      </c>
      <c r="Y29" s="22">
        <f>IF('Encodage réponses Es'!P27="","",'Encodage réponses Es'!P27)</f>
      </c>
      <c r="Z29" s="22">
        <f>IF('Encodage réponses Es'!AA27="","",'Encodage réponses Es'!AA27)</f>
      </c>
      <c r="AA29" s="22">
        <f>IF('Encodage réponses Es'!AB27="","",'Encodage réponses Es'!AB27)</f>
      </c>
      <c r="AB29" s="22">
        <f>IF('Encodage réponses Es'!AF27="","",'Encodage réponses Es'!AF27)</f>
      </c>
      <c r="AC29" s="22">
        <f>IF('Encodage réponses Es'!AG27="","",'Encodage réponses Es'!AG27)</f>
      </c>
      <c r="AD29" s="22">
        <f>IF('Encodage réponses Es'!AH27="","",'Encodage réponses Es'!AH27)</f>
      </c>
      <c r="AE29" s="22">
        <f>IF('Encodage réponses Es'!AM27="","",'Encodage réponses Es'!AM27)</f>
      </c>
      <c r="AF29" s="22">
        <f>IF('Encodage réponses Es'!AN27="","",'Encodage réponses Es'!AN27)</f>
      </c>
      <c r="AG29" s="22">
        <f>IF('Encodage réponses Es'!AP27="","",'Encodage réponses Es'!AP27)</f>
      </c>
      <c r="AH29" s="22">
        <f>IF('Encodage réponses Es'!AR27="","",'Encodage réponses Es'!AR27)</f>
      </c>
      <c r="AI29" s="22">
        <f>IF('Encodage réponses Es'!AW27="","",'Encodage réponses Es'!AW27)</f>
      </c>
      <c r="AJ29" s="22">
        <f>IF('Encodage réponses Es'!AY27="","",'Encodage réponses Es'!AY27)</f>
      </c>
      <c r="AK29" s="22">
        <f>IF('Encodage réponses Es'!BA27="","",'Encodage réponses Es'!BA27)</f>
      </c>
      <c r="AL29" s="22">
        <f>IF('Encodage réponses Es'!BB27="","",'Encodage réponses Es'!BB27)</f>
      </c>
      <c r="AM29" s="22">
        <f>IF('Encodage réponses Es'!BC27="","",'Encodage réponses Es'!BC27)</f>
      </c>
      <c r="AN29" s="22">
        <f>IF('Encodage réponses Es'!BD27="","",'Encodage réponses Es'!BD27)</f>
      </c>
      <c r="AO29" s="22">
        <f>IF('Encodage réponses Es'!BE27="","",'Encodage réponses Es'!BE27)</f>
      </c>
      <c r="AP29" s="22">
        <f>IF('Encodage réponses Es'!BF27="","",'Encodage réponses Es'!BF27)</f>
      </c>
      <c r="AQ29" s="22">
        <f>IF('Encodage réponses Es'!BG27="","",'Encodage réponses Es'!BG27)</f>
      </c>
      <c r="AR29" s="22">
        <f>IF('Encodage réponses Es'!BH27="","",'Encodage réponses Es'!BH27)</f>
      </c>
      <c r="AS29" s="22">
        <f>IF('Encodage réponses Es'!BI27="","",'Encodage réponses Es'!BI27)</f>
      </c>
      <c r="AT29" s="137">
        <f>IF('Encodage réponses Es'!BJ27="","",'Encodage réponses Es'!BJ27)</f>
      </c>
      <c r="AU29" s="464">
        <f t="shared" si="6"/>
      </c>
      <c r="AV29" s="465"/>
      <c r="AW29" s="22">
        <f>IF('Encodage réponses Es'!N27="","",'Encodage réponses Es'!N27)</f>
      </c>
      <c r="AX29" s="22">
        <f>IF('Encodage réponses Es'!W27="","",'Encodage réponses Es'!W27)</f>
      </c>
      <c r="AY29" s="22">
        <f>IF('Encodage réponses Es'!X27="","",'Encodage réponses Es'!X27)</f>
      </c>
      <c r="AZ29" s="22">
        <f>IF('Encodage réponses Es'!Y27="","",'Encodage réponses Es'!Y27)</f>
      </c>
      <c r="BA29" s="22">
        <f>IF('Encodage réponses Es'!Z27="","",'Encodage réponses Es'!Z27)</f>
      </c>
      <c r="BB29" s="25">
        <f>IF('Encodage réponses Es'!AD27="","",'Encodage réponses Es'!AD27)</f>
      </c>
      <c r="BC29" s="25">
        <f>IF('Encodage réponses Es'!AE27="","",'Encodage réponses Es'!AE27)</f>
      </c>
      <c r="BD29" s="22">
        <f>IF('Encodage réponses Es'!AO27="","",'Encodage réponses Es'!AO27)</f>
      </c>
      <c r="BE29" s="22">
        <f>IF('Encodage réponses Es'!AS27="","",'Encodage réponses Es'!AS27)</f>
      </c>
      <c r="BF29" s="25">
        <f>IF('Encodage réponses Es'!AZ27="","",'Encodage réponses Es'!AZ27)</f>
      </c>
      <c r="BG29" s="427">
        <f t="shared" si="7"/>
      </c>
      <c r="BH29" s="428"/>
      <c r="BI29" s="25">
        <f>IF('Encodage réponses Es'!F27="","",'Encodage réponses Es'!F27)</f>
      </c>
      <c r="BJ29" s="25">
        <f>IF('Encodage réponses Es'!H27="","",'Encodage réponses Es'!H27)</f>
      </c>
      <c r="BK29" s="25">
        <f>IF('Encodage réponses Es'!J27="","",'Encodage réponses Es'!J27)</f>
      </c>
      <c r="BL29" s="25">
        <f>IF('Encodage réponses Es'!L27="","",'Encodage réponses Es'!L27)</f>
      </c>
      <c r="BM29" s="25">
        <f>IF('Encodage réponses Es'!Q27="","",'Encodage réponses Es'!Q27)</f>
      </c>
      <c r="BN29" s="25">
        <f>IF('Encodage réponses Es'!R27="","",'Encodage réponses Es'!R27)</f>
      </c>
      <c r="BO29" s="25">
        <f>IF('Encodage réponses Es'!U27="","",'Encodage réponses Es'!U27)</f>
      </c>
      <c r="BP29" s="25">
        <f>IF('Encodage réponses Es'!V27="","",'Encodage réponses Es'!V27)</f>
      </c>
      <c r="BQ29" s="25">
        <f>IF('Encodage réponses Es'!AJ27="","",'Encodage réponses Es'!AJ27)</f>
      </c>
      <c r="BR29" s="25">
        <f>IF('Encodage réponses Es'!AK27="","",'Encodage réponses Es'!AK27)</f>
      </c>
      <c r="BS29" s="25">
        <f>IF('Encodage réponses Es'!AL27="","",'Encodage réponses Es'!AL27)</f>
      </c>
      <c r="BT29" s="25">
        <f>IF('Encodage réponses Es'!AT27="","",'Encodage réponses Es'!AT27)</f>
      </c>
      <c r="BU29" s="25">
        <f>IF('Encodage réponses Es'!AU27="","",'Encodage réponses Es'!AU27)</f>
      </c>
      <c r="BV29" s="427">
        <f t="shared" si="8"/>
      </c>
      <c r="BW29" s="428"/>
      <c r="BX29" s="25">
        <f>IF('Encodage réponses Es'!S27="","",'Encodage réponses Es'!S27)</f>
      </c>
      <c r="BY29" s="429">
        <f t="shared" si="9"/>
      </c>
      <c r="BZ29" s="430"/>
      <c r="CA29" s="25">
        <f>IF('Encodage réponses Es'!T27="","",'Encodage réponses Es'!T27)</f>
      </c>
      <c r="CB29" s="429">
        <f t="shared" si="10"/>
      </c>
      <c r="CC29" s="430"/>
      <c r="CD29" s="24">
        <f>IF('Encodage réponses Es'!Y27="","",'Encodage réponses Es'!Y27)</f>
      </c>
      <c r="CE29" s="26">
        <f>IF('Encodage réponses Es'!Z27="","",'Encodage réponses Es'!Z27)</f>
      </c>
      <c r="CF29" s="359">
        <f t="shared" si="1"/>
      </c>
      <c r="CG29" s="410"/>
      <c r="CH29" s="22">
        <f>IF('Encodage réponses Es'!BN27="","",'Encodage réponses Es'!BN27)</f>
      </c>
      <c r="CI29" s="429">
        <f t="shared" si="11"/>
      </c>
      <c r="CJ29" s="430"/>
      <c r="CK29" s="197">
        <f>IF('Encodage réponses Es'!BM27="","",'Encodage réponses Es'!BM27)</f>
      </c>
      <c r="CL29" s="429">
        <f t="shared" si="12"/>
      </c>
      <c r="CM29" s="430"/>
      <c r="CN29" s="69">
        <f>IF('Encodage réponses Es'!BO27="","",'Encodage réponses Es'!BO27)</f>
      </c>
      <c r="CO29" s="429">
        <f t="shared" si="13"/>
      </c>
      <c r="CP29" s="430"/>
      <c r="CQ29" s="69">
        <f>IF('Encodage réponses Es'!BP27="","",'Encodage réponses Es'!BP27)</f>
      </c>
      <c r="CR29" s="429">
        <f t="shared" si="14"/>
      </c>
      <c r="CS29" s="430"/>
      <c r="CT29" s="69">
        <f>IF('Encodage réponses Es'!BQ27="","",'Encodage réponses Es'!BQ27)</f>
      </c>
      <c r="CU29" s="429">
        <f t="shared" si="15"/>
      </c>
      <c r="CV29" s="430"/>
      <c r="CW29" s="69">
        <f>IF('Encodage réponses Es'!BR27="","",'Encodage réponses Es'!BR27)</f>
      </c>
      <c r="CX29" s="429">
        <f t="shared" si="16"/>
      </c>
      <c r="CY29" s="430"/>
      <c r="CZ29" s="69">
        <f>IF('Encodage réponses Es'!BU27="","",'Encodage réponses Es'!BU27)</f>
      </c>
      <c r="DA29" s="429">
        <f t="shared" si="17"/>
      </c>
      <c r="DB29" s="430"/>
      <c r="DC29" s="24">
        <f>IF('Encodage réponses Es'!BT27="","",'Encodage réponses Es'!BT27)</f>
      </c>
      <c r="DD29" s="429">
        <f t="shared" si="18"/>
      </c>
      <c r="DE29" s="430"/>
      <c r="DF29" s="24">
        <f>IF('Encodage réponses Es'!BL27="","",'Encodage réponses Es'!BL27)</f>
      </c>
      <c r="DG29" s="429">
        <f t="shared" si="19"/>
      </c>
      <c r="DH29" s="430"/>
      <c r="DI29" s="194"/>
      <c r="DJ29" s="24">
        <f>IF('Encodage réponses Es'!BS27="","",'Encodage réponses Es'!BS27)</f>
      </c>
      <c r="DK29" s="429">
        <f t="shared" si="20"/>
      </c>
      <c r="DL29" s="430"/>
    </row>
    <row r="30" spans="1:116" ht="11.25" customHeight="1">
      <c r="A30" s="392"/>
      <c r="B30" s="393"/>
      <c r="C30" s="161">
        <v>26</v>
      </c>
      <c r="D30" s="163"/>
      <c r="E30" s="163"/>
      <c r="F30" s="323">
        <f t="shared" si="2"/>
      </c>
      <c r="G30" s="105">
        <f t="shared" si="3"/>
      </c>
      <c r="H30" s="274">
        <f>IF(OR('Encodage réponses Es'!E28="",F30=""),"",'Encodage réponses Es'!E28)</f>
      </c>
      <c r="I30" s="163"/>
      <c r="J30" s="323">
        <f t="shared" si="4"/>
      </c>
      <c r="K30" s="105">
        <f t="shared" si="5"/>
      </c>
      <c r="L30" s="218">
        <f>IF(OR('Encodage réponses Es'!BK28="",J30=""),"",'Encodage réponses Es'!BK28)</f>
      </c>
      <c r="M30" s="162"/>
      <c r="N30" s="154"/>
      <c r="O30" s="21">
        <f>IF('Encodage réponses Es'!AI28="","",'Encodage réponses Es'!AI28)</f>
      </c>
      <c r="P30" s="22">
        <f>IF('Encodage réponses Es'!AV28="","",'Encodage réponses Es'!AV28)</f>
      </c>
      <c r="Q30" s="137">
        <f>IF('Encodage réponses Es'!AX28="","",'Encodage réponses Es'!AX28)</f>
      </c>
      <c r="R30" s="359">
        <f t="shared" si="21"/>
      </c>
      <c r="S30" s="410"/>
      <c r="T30" s="21">
        <f>IF('Encodage réponses Es'!G28="","",'Encodage réponses Es'!G28)</f>
      </c>
      <c r="U30" s="22">
        <f>IF('Encodage réponses Es'!I28="","",'Encodage réponses Es'!I28)</f>
      </c>
      <c r="V30" s="22">
        <f>IF('Encodage réponses Es'!K28="","",'Encodage réponses Es'!K28)</f>
      </c>
      <c r="W30" s="22">
        <f>IF('Encodage réponses Es'!M28="","",'Encodage réponses Es'!M28)</f>
      </c>
      <c r="X30" s="22">
        <f>IF('Encodage réponses Es'!O28="","",'Encodage réponses Es'!O28)</f>
      </c>
      <c r="Y30" s="22">
        <f>IF('Encodage réponses Es'!P28="","",'Encodage réponses Es'!P28)</f>
      </c>
      <c r="Z30" s="22">
        <f>IF('Encodage réponses Es'!AA28="","",'Encodage réponses Es'!AA28)</f>
      </c>
      <c r="AA30" s="22">
        <f>IF('Encodage réponses Es'!AB28="","",'Encodage réponses Es'!AB28)</f>
      </c>
      <c r="AB30" s="22">
        <f>IF('Encodage réponses Es'!AF28="","",'Encodage réponses Es'!AF28)</f>
      </c>
      <c r="AC30" s="22">
        <f>IF('Encodage réponses Es'!AG28="","",'Encodage réponses Es'!AG28)</f>
      </c>
      <c r="AD30" s="22">
        <f>IF('Encodage réponses Es'!AH28="","",'Encodage réponses Es'!AH28)</f>
      </c>
      <c r="AE30" s="22">
        <f>IF('Encodage réponses Es'!AM28="","",'Encodage réponses Es'!AM28)</f>
      </c>
      <c r="AF30" s="22">
        <f>IF('Encodage réponses Es'!AN28="","",'Encodage réponses Es'!AN28)</f>
      </c>
      <c r="AG30" s="22">
        <f>IF('Encodage réponses Es'!AP28="","",'Encodage réponses Es'!AP28)</f>
      </c>
      <c r="AH30" s="22">
        <f>IF('Encodage réponses Es'!AR28="","",'Encodage réponses Es'!AR28)</f>
      </c>
      <c r="AI30" s="22">
        <f>IF('Encodage réponses Es'!AW28="","",'Encodage réponses Es'!AW28)</f>
      </c>
      <c r="AJ30" s="22">
        <f>IF('Encodage réponses Es'!AY28="","",'Encodage réponses Es'!AY28)</f>
      </c>
      <c r="AK30" s="22">
        <f>IF('Encodage réponses Es'!BA28="","",'Encodage réponses Es'!BA28)</f>
      </c>
      <c r="AL30" s="22">
        <f>IF('Encodage réponses Es'!BB28="","",'Encodage réponses Es'!BB28)</f>
      </c>
      <c r="AM30" s="22">
        <f>IF('Encodage réponses Es'!BC28="","",'Encodage réponses Es'!BC28)</f>
      </c>
      <c r="AN30" s="22">
        <f>IF('Encodage réponses Es'!BD28="","",'Encodage réponses Es'!BD28)</f>
      </c>
      <c r="AO30" s="22">
        <f>IF('Encodage réponses Es'!BE28="","",'Encodage réponses Es'!BE28)</f>
      </c>
      <c r="AP30" s="22">
        <f>IF('Encodage réponses Es'!BF28="","",'Encodage réponses Es'!BF28)</f>
      </c>
      <c r="AQ30" s="22">
        <f>IF('Encodage réponses Es'!BG28="","",'Encodage réponses Es'!BG28)</f>
      </c>
      <c r="AR30" s="22">
        <f>IF('Encodage réponses Es'!BH28="","",'Encodage réponses Es'!BH28)</f>
      </c>
      <c r="AS30" s="22">
        <f>IF('Encodage réponses Es'!BI28="","",'Encodage réponses Es'!BI28)</f>
      </c>
      <c r="AT30" s="137">
        <f>IF('Encodage réponses Es'!BJ28="","",'Encodage réponses Es'!BJ28)</f>
      </c>
      <c r="AU30" s="464">
        <f t="shared" si="6"/>
      </c>
      <c r="AV30" s="465"/>
      <c r="AW30" s="22">
        <f>IF('Encodage réponses Es'!N28="","",'Encodage réponses Es'!N28)</f>
      </c>
      <c r="AX30" s="22">
        <f>IF('Encodage réponses Es'!W28="","",'Encodage réponses Es'!W28)</f>
      </c>
      <c r="AY30" s="22">
        <f>IF('Encodage réponses Es'!X28="","",'Encodage réponses Es'!X28)</f>
      </c>
      <c r="AZ30" s="22">
        <f>IF('Encodage réponses Es'!Y28="","",'Encodage réponses Es'!Y28)</f>
      </c>
      <c r="BA30" s="22">
        <f>IF('Encodage réponses Es'!Z28="","",'Encodage réponses Es'!Z28)</f>
      </c>
      <c r="BB30" s="25">
        <f>IF('Encodage réponses Es'!AD28="","",'Encodage réponses Es'!AD28)</f>
      </c>
      <c r="BC30" s="25">
        <f>IF('Encodage réponses Es'!AE28="","",'Encodage réponses Es'!AE28)</f>
      </c>
      <c r="BD30" s="22">
        <f>IF('Encodage réponses Es'!AO28="","",'Encodage réponses Es'!AO28)</f>
      </c>
      <c r="BE30" s="22">
        <f>IF('Encodage réponses Es'!AS28="","",'Encodage réponses Es'!AS28)</f>
      </c>
      <c r="BF30" s="25">
        <f>IF('Encodage réponses Es'!AZ28="","",'Encodage réponses Es'!AZ28)</f>
      </c>
      <c r="BG30" s="427">
        <f t="shared" si="7"/>
      </c>
      <c r="BH30" s="428"/>
      <c r="BI30" s="25">
        <f>IF('Encodage réponses Es'!F28="","",'Encodage réponses Es'!F28)</f>
      </c>
      <c r="BJ30" s="25">
        <f>IF('Encodage réponses Es'!H28="","",'Encodage réponses Es'!H28)</f>
      </c>
      <c r="BK30" s="25">
        <f>IF('Encodage réponses Es'!J28="","",'Encodage réponses Es'!J28)</f>
      </c>
      <c r="BL30" s="25">
        <f>IF('Encodage réponses Es'!L28="","",'Encodage réponses Es'!L28)</f>
      </c>
      <c r="BM30" s="25">
        <f>IF('Encodage réponses Es'!Q28="","",'Encodage réponses Es'!Q28)</f>
      </c>
      <c r="BN30" s="25">
        <f>IF('Encodage réponses Es'!R28="","",'Encodage réponses Es'!R28)</f>
      </c>
      <c r="BO30" s="25">
        <f>IF('Encodage réponses Es'!U28="","",'Encodage réponses Es'!U28)</f>
      </c>
      <c r="BP30" s="25">
        <f>IF('Encodage réponses Es'!V28="","",'Encodage réponses Es'!V28)</f>
      </c>
      <c r="BQ30" s="25">
        <f>IF('Encodage réponses Es'!AJ28="","",'Encodage réponses Es'!AJ28)</f>
      </c>
      <c r="BR30" s="25">
        <f>IF('Encodage réponses Es'!AK28="","",'Encodage réponses Es'!AK28)</f>
      </c>
      <c r="BS30" s="25">
        <f>IF('Encodage réponses Es'!AL28="","",'Encodage réponses Es'!AL28)</f>
      </c>
      <c r="BT30" s="25">
        <f>IF('Encodage réponses Es'!AT28="","",'Encodage réponses Es'!AT28)</f>
      </c>
      <c r="BU30" s="25">
        <f>IF('Encodage réponses Es'!AU28="","",'Encodage réponses Es'!AU28)</f>
      </c>
      <c r="BV30" s="427">
        <f t="shared" si="8"/>
      </c>
      <c r="BW30" s="428"/>
      <c r="BX30" s="25">
        <f>IF('Encodage réponses Es'!S28="","",'Encodage réponses Es'!S28)</f>
      </c>
      <c r="BY30" s="429">
        <f t="shared" si="9"/>
      </c>
      <c r="BZ30" s="430"/>
      <c r="CA30" s="25">
        <f>IF('Encodage réponses Es'!T28="","",'Encodage réponses Es'!T28)</f>
      </c>
      <c r="CB30" s="429">
        <f t="shared" si="10"/>
      </c>
      <c r="CC30" s="430"/>
      <c r="CD30" s="24">
        <f>IF('Encodage réponses Es'!Y28="","",'Encodage réponses Es'!Y28)</f>
      </c>
      <c r="CE30" s="26">
        <f>IF('Encodage réponses Es'!Z28="","",'Encodage réponses Es'!Z28)</f>
      </c>
      <c r="CF30" s="359">
        <f t="shared" si="1"/>
      </c>
      <c r="CG30" s="410"/>
      <c r="CH30" s="22">
        <f>IF('Encodage réponses Es'!BN28="","",'Encodage réponses Es'!BN28)</f>
      </c>
      <c r="CI30" s="429">
        <f t="shared" si="11"/>
      </c>
      <c r="CJ30" s="430"/>
      <c r="CK30" s="197">
        <f>IF('Encodage réponses Es'!BM28="","",'Encodage réponses Es'!BM28)</f>
      </c>
      <c r="CL30" s="429">
        <f t="shared" si="12"/>
      </c>
      <c r="CM30" s="430"/>
      <c r="CN30" s="69">
        <f>IF('Encodage réponses Es'!BO28="","",'Encodage réponses Es'!BO28)</f>
      </c>
      <c r="CO30" s="429">
        <f t="shared" si="13"/>
      </c>
      <c r="CP30" s="430"/>
      <c r="CQ30" s="69">
        <f>IF('Encodage réponses Es'!BP28="","",'Encodage réponses Es'!BP28)</f>
      </c>
      <c r="CR30" s="429">
        <f t="shared" si="14"/>
      </c>
      <c r="CS30" s="430"/>
      <c r="CT30" s="69">
        <f>IF('Encodage réponses Es'!BQ28="","",'Encodage réponses Es'!BQ28)</f>
      </c>
      <c r="CU30" s="429">
        <f t="shared" si="15"/>
      </c>
      <c r="CV30" s="430"/>
      <c r="CW30" s="69">
        <f>IF('Encodage réponses Es'!BR28="","",'Encodage réponses Es'!BR28)</f>
      </c>
      <c r="CX30" s="429">
        <f t="shared" si="16"/>
      </c>
      <c r="CY30" s="430"/>
      <c r="CZ30" s="69">
        <f>IF('Encodage réponses Es'!BU28="","",'Encodage réponses Es'!BU28)</f>
      </c>
      <c r="DA30" s="429">
        <f t="shared" si="17"/>
      </c>
      <c r="DB30" s="430"/>
      <c r="DC30" s="24">
        <f>IF('Encodage réponses Es'!BT28="","",'Encodage réponses Es'!BT28)</f>
      </c>
      <c r="DD30" s="429">
        <f t="shared" si="18"/>
      </c>
      <c r="DE30" s="430"/>
      <c r="DF30" s="24">
        <f>IF('Encodage réponses Es'!BL28="","",'Encodage réponses Es'!BL28)</f>
      </c>
      <c r="DG30" s="429">
        <f t="shared" si="19"/>
      </c>
      <c r="DH30" s="430"/>
      <c r="DI30" s="194"/>
      <c r="DJ30" s="24">
        <f>IF('Encodage réponses Es'!BS28="","",'Encodage réponses Es'!BS28)</f>
      </c>
      <c r="DK30" s="429">
        <f t="shared" si="20"/>
      </c>
      <c r="DL30" s="430"/>
    </row>
    <row r="31" spans="1:116" ht="11.25" customHeight="1">
      <c r="A31" s="392"/>
      <c r="B31" s="393"/>
      <c r="C31" s="161">
        <v>27</v>
      </c>
      <c r="D31" s="163"/>
      <c r="E31" s="163"/>
      <c r="F31" s="323">
        <f t="shared" si="2"/>
      </c>
      <c r="G31" s="105">
        <f t="shared" si="3"/>
      </c>
      <c r="H31" s="274">
        <f>IF(OR('Encodage réponses Es'!E29="",F31=""),"",'Encodage réponses Es'!E29)</f>
      </c>
      <c r="I31" s="163"/>
      <c r="J31" s="323">
        <f t="shared" si="4"/>
      </c>
      <c r="K31" s="105">
        <f t="shared" si="5"/>
      </c>
      <c r="L31" s="218">
        <f>IF(OR('Encodage réponses Es'!BK29="",J31=""),"",'Encodage réponses Es'!BK29)</f>
      </c>
      <c r="M31" s="162"/>
      <c r="N31" s="154"/>
      <c r="O31" s="21">
        <f>IF('Encodage réponses Es'!AI29="","",'Encodage réponses Es'!AI29)</f>
      </c>
      <c r="P31" s="22">
        <f>IF('Encodage réponses Es'!AV29="","",'Encodage réponses Es'!AV29)</f>
      </c>
      <c r="Q31" s="137">
        <f>IF('Encodage réponses Es'!AX29="","",'Encodage réponses Es'!AX29)</f>
      </c>
      <c r="R31" s="359">
        <f t="shared" si="21"/>
      </c>
      <c r="S31" s="410"/>
      <c r="T31" s="21">
        <f>IF('Encodage réponses Es'!G29="","",'Encodage réponses Es'!G29)</f>
      </c>
      <c r="U31" s="22">
        <f>IF('Encodage réponses Es'!I29="","",'Encodage réponses Es'!I29)</f>
      </c>
      <c r="V31" s="22">
        <f>IF('Encodage réponses Es'!K29="","",'Encodage réponses Es'!K29)</f>
      </c>
      <c r="W31" s="22">
        <f>IF('Encodage réponses Es'!M29="","",'Encodage réponses Es'!M29)</f>
      </c>
      <c r="X31" s="22">
        <f>IF('Encodage réponses Es'!O29="","",'Encodage réponses Es'!O29)</f>
      </c>
      <c r="Y31" s="22">
        <f>IF('Encodage réponses Es'!P29="","",'Encodage réponses Es'!P29)</f>
      </c>
      <c r="Z31" s="22">
        <f>IF('Encodage réponses Es'!AA29="","",'Encodage réponses Es'!AA29)</f>
      </c>
      <c r="AA31" s="22">
        <f>IF('Encodage réponses Es'!AB29="","",'Encodage réponses Es'!AB29)</f>
      </c>
      <c r="AB31" s="22">
        <f>IF('Encodage réponses Es'!AF29="","",'Encodage réponses Es'!AF29)</f>
      </c>
      <c r="AC31" s="22">
        <f>IF('Encodage réponses Es'!AG29="","",'Encodage réponses Es'!AG29)</f>
      </c>
      <c r="AD31" s="22">
        <f>IF('Encodage réponses Es'!AH29="","",'Encodage réponses Es'!AH29)</f>
      </c>
      <c r="AE31" s="22">
        <f>IF('Encodage réponses Es'!AM29="","",'Encodage réponses Es'!AM29)</f>
      </c>
      <c r="AF31" s="22">
        <f>IF('Encodage réponses Es'!AN29="","",'Encodage réponses Es'!AN29)</f>
      </c>
      <c r="AG31" s="22">
        <f>IF('Encodage réponses Es'!AP29="","",'Encodage réponses Es'!AP29)</f>
      </c>
      <c r="AH31" s="22">
        <f>IF('Encodage réponses Es'!AR29="","",'Encodage réponses Es'!AR29)</f>
      </c>
      <c r="AI31" s="22">
        <f>IF('Encodage réponses Es'!AW29="","",'Encodage réponses Es'!AW29)</f>
      </c>
      <c r="AJ31" s="22">
        <f>IF('Encodage réponses Es'!AY29="","",'Encodage réponses Es'!AY29)</f>
      </c>
      <c r="AK31" s="22">
        <f>IF('Encodage réponses Es'!BA29="","",'Encodage réponses Es'!BA29)</f>
      </c>
      <c r="AL31" s="22">
        <f>IF('Encodage réponses Es'!BB29="","",'Encodage réponses Es'!BB29)</f>
      </c>
      <c r="AM31" s="22">
        <f>IF('Encodage réponses Es'!BC29="","",'Encodage réponses Es'!BC29)</f>
      </c>
      <c r="AN31" s="22">
        <f>IF('Encodage réponses Es'!BD29="","",'Encodage réponses Es'!BD29)</f>
      </c>
      <c r="AO31" s="22">
        <f>IF('Encodage réponses Es'!BE29="","",'Encodage réponses Es'!BE29)</f>
      </c>
      <c r="AP31" s="22">
        <f>IF('Encodage réponses Es'!BF29="","",'Encodage réponses Es'!BF29)</f>
      </c>
      <c r="AQ31" s="22">
        <f>IF('Encodage réponses Es'!BG29="","",'Encodage réponses Es'!BG29)</f>
      </c>
      <c r="AR31" s="22">
        <f>IF('Encodage réponses Es'!BH29="","",'Encodage réponses Es'!BH29)</f>
      </c>
      <c r="AS31" s="22">
        <f>IF('Encodage réponses Es'!BI29="","",'Encodage réponses Es'!BI29)</f>
      </c>
      <c r="AT31" s="137">
        <f>IF('Encodage réponses Es'!BJ29="","",'Encodage réponses Es'!BJ29)</f>
      </c>
      <c r="AU31" s="464">
        <f t="shared" si="6"/>
      </c>
      <c r="AV31" s="465"/>
      <c r="AW31" s="22">
        <f>IF('Encodage réponses Es'!N29="","",'Encodage réponses Es'!N29)</f>
      </c>
      <c r="AX31" s="22">
        <f>IF('Encodage réponses Es'!W29="","",'Encodage réponses Es'!W29)</f>
      </c>
      <c r="AY31" s="22">
        <f>IF('Encodage réponses Es'!X29="","",'Encodage réponses Es'!X29)</f>
      </c>
      <c r="AZ31" s="22">
        <f>IF('Encodage réponses Es'!Y29="","",'Encodage réponses Es'!Y29)</f>
      </c>
      <c r="BA31" s="22">
        <f>IF('Encodage réponses Es'!Z29="","",'Encodage réponses Es'!Z29)</f>
      </c>
      <c r="BB31" s="25">
        <f>IF('Encodage réponses Es'!AD29="","",'Encodage réponses Es'!AD29)</f>
      </c>
      <c r="BC31" s="25">
        <f>IF('Encodage réponses Es'!AE29="","",'Encodage réponses Es'!AE29)</f>
      </c>
      <c r="BD31" s="22">
        <f>IF('Encodage réponses Es'!AO29="","",'Encodage réponses Es'!AO29)</f>
      </c>
      <c r="BE31" s="22">
        <f>IF('Encodage réponses Es'!AS29="","",'Encodage réponses Es'!AS29)</f>
      </c>
      <c r="BF31" s="25">
        <f>IF('Encodage réponses Es'!AZ29="","",'Encodage réponses Es'!AZ29)</f>
      </c>
      <c r="BG31" s="427">
        <f t="shared" si="7"/>
      </c>
      <c r="BH31" s="428"/>
      <c r="BI31" s="25">
        <f>IF('Encodage réponses Es'!F29="","",'Encodage réponses Es'!F29)</f>
      </c>
      <c r="BJ31" s="25">
        <f>IF('Encodage réponses Es'!H29="","",'Encodage réponses Es'!H29)</f>
      </c>
      <c r="BK31" s="25">
        <f>IF('Encodage réponses Es'!J29="","",'Encodage réponses Es'!J29)</f>
      </c>
      <c r="BL31" s="25">
        <f>IF('Encodage réponses Es'!L29="","",'Encodage réponses Es'!L29)</f>
      </c>
      <c r="BM31" s="25">
        <f>IF('Encodage réponses Es'!Q29="","",'Encodage réponses Es'!Q29)</f>
      </c>
      <c r="BN31" s="25">
        <f>IF('Encodage réponses Es'!R29="","",'Encodage réponses Es'!R29)</f>
      </c>
      <c r="BO31" s="25">
        <f>IF('Encodage réponses Es'!U29="","",'Encodage réponses Es'!U29)</f>
      </c>
      <c r="BP31" s="25">
        <f>IF('Encodage réponses Es'!V29="","",'Encodage réponses Es'!V29)</f>
      </c>
      <c r="BQ31" s="25">
        <f>IF('Encodage réponses Es'!AJ29="","",'Encodage réponses Es'!AJ29)</f>
      </c>
      <c r="BR31" s="25">
        <f>IF('Encodage réponses Es'!AK29="","",'Encodage réponses Es'!AK29)</f>
      </c>
      <c r="BS31" s="25">
        <f>IF('Encodage réponses Es'!AL29="","",'Encodage réponses Es'!AL29)</f>
      </c>
      <c r="BT31" s="25">
        <f>IF('Encodage réponses Es'!AT29="","",'Encodage réponses Es'!AT29)</f>
      </c>
      <c r="BU31" s="25">
        <f>IF('Encodage réponses Es'!AU29="","",'Encodage réponses Es'!AU29)</f>
      </c>
      <c r="BV31" s="427">
        <f t="shared" si="8"/>
      </c>
      <c r="BW31" s="428"/>
      <c r="BX31" s="25">
        <f>IF('Encodage réponses Es'!S29="","",'Encodage réponses Es'!S29)</f>
      </c>
      <c r="BY31" s="429">
        <f t="shared" si="9"/>
      </c>
      <c r="BZ31" s="430"/>
      <c r="CA31" s="25">
        <f>IF('Encodage réponses Es'!T29="","",'Encodage réponses Es'!T29)</f>
      </c>
      <c r="CB31" s="429">
        <f t="shared" si="10"/>
      </c>
      <c r="CC31" s="430"/>
      <c r="CD31" s="24">
        <f>IF('Encodage réponses Es'!Y29="","",'Encodage réponses Es'!Y29)</f>
      </c>
      <c r="CE31" s="26">
        <f>IF('Encodage réponses Es'!Z29="","",'Encodage réponses Es'!Z29)</f>
      </c>
      <c r="CF31" s="359">
        <f t="shared" si="1"/>
      </c>
      <c r="CG31" s="410"/>
      <c r="CH31" s="22">
        <f>IF('Encodage réponses Es'!BN29="","",'Encodage réponses Es'!BN29)</f>
      </c>
      <c r="CI31" s="429">
        <f t="shared" si="11"/>
      </c>
      <c r="CJ31" s="430"/>
      <c r="CK31" s="197">
        <f>IF('Encodage réponses Es'!BM29="","",'Encodage réponses Es'!BM29)</f>
      </c>
      <c r="CL31" s="429">
        <f t="shared" si="12"/>
      </c>
      <c r="CM31" s="430"/>
      <c r="CN31" s="69">
        <f>IF('Encodage réponses Es'!BO29="","",'Encodage réponses Es'!BO29)</f>
      </c>
      <c r="CO31" s="429">
        <f t="shared" si="13"/>
      </c>
      <c r="CP31" s="430"/>
      <c r="CQ31" s="69">
        <f>IF('Encodage réponses Es'!BP29="","",'Encodage réponses Es'!BP29)</f>
      </c>
      <c r="CR31" s="429">
        <f t="shared" si="14"/>
      </c>
      <c r="CS31" s="430"/>
      <c r="CT31" s="69">
        <f>IF('Encodage réponses Es'!BQ29="","",'Encodage réponses Es'!BQ29)</f>
      </c>
      <c r="CU31" s="429">
        <f t="shared" si="15"/>
      </c>
      <c r="CV31" s="430"/>
      <c r="CW31" s="69">
        <f>IF('Encodage réponses Es'!BR29="","",'Encodage réponses Es'!BR29)</f>
      </c>
      <c r="CX31" s="429">
        <f t="shared" si="16"/>
      </c>
      <c r="CY31" s="430"/>
      <c r="CZ31" s="69">
        <f>IF('Encodage réponses Es'!BU29="","",'Encodage réponses Es'!BU29)</f>
      </c>
      <c r="DA31" s="429">
        <f t="shared" si="17"/>
      </c>
      <c r="DB31" s="430"/>
      <c r="DC31" s="24">
        <f>IF('Encodage réponses Es'!BT29="","",'Encodage réponses Es'!BT29)</f>
      </c>
      <c r="DD31" s="429">
        <f t="shared" si="18"/>
      </c>
      <c r="DE31" s="430"/>
      <c r="DF31" s="24">
        <f>IF('Encodage réponses Es'!BL29="","",'Encodage réponses Es'!BL29)</f>
      </c>
      <c r="DG31" s="429">
        <f t="shared" si="19"/>
      </c>
      <c r="DH31" s="430"/>
      <c r="DI31" s="194"/>
      <c r="DJ31" s="24">
        <f>IF('Encodage réponses Es'!BS29="","",'Encodage réponses Es'!BS29)</f>
      </c>
      <c r="DK31" s="429">
        <f t="shared" si="20"/>
      </c>
      <c r="DL31" s="430"/>
    </row>
    <row r="32" spans="1:116" ht="11.25" customHeight="1">
      <c r="A32" s="392"/>
      <c r="B32" s="393"/>
      <c r="C32" s="161">
        <v>28</v>
      </c>
      <c r="D32" s="163"/>
      <c r="E32" s="163"/>
      <c r="F32" s="323">
        <f t="shared" si="2"/>
      </c>
      <c r="G32" s="105">
        <f t="shared" si="3"/>
      </c>
      <c r="H32" s="274">
        <f>IF(OR('Encodage réponses Es'!E30="",F32=""),"",'Encodage réponses Es'!E30)</f>
      </c>
      <c r="I32" s="163"/>
      <c r="J32" s="323">
        <f t="shared" si="4"/>
      </c>
      <c r="K32" s="105">
        <f t="shared" si="5"/>
      </c>
      <c r="L32" s="218">
        <f>IF(OR('Encodage réponses Es'!BK30="",J32=""),"",'Encodage réponses Es'!BK30)</f>
      </c>
      <c r="M32" s="162"/>
      <c r="N32" s="154"/>
      <c r="O32" s="21">
        <f>IF('Encodage réponses Es'!AI30="","",'Encodage réponses Es'!AI30)</f>
      </c>
      <c r="P32" s="22">
        <f>IF('Encodage réponses Es'!AV30="","",'Encodage réponses Es'!AV30)</f>
      </c>
      <c r="Q32" s="137">
        <f>IF('Encodage réponses Es'!AX30="","",'Encodage réponses Es'!AX30)</f>
      </c>
      <c r="R32" s="359">
        <f t="shared" si="21"/>
      </c>
      <c r="S32" s="410"/>
      <c r="T32" s="21">
        <f>IF('Encodage réponses Es'!G30="","",'Encodage réponses Es'!G30)</f>
      </c>
      <c r="U32" s="22">
        <f>IF('Encodage réponses Es'!I30="","",'Encodage réponses Es'!I30)</f>
      </c>
      <c r="V32" s="22">
        <f>IF('Encodage réponses Es'!K30="","",'Encodage réponses Es'!K30)</f>
      </c>
      <c r="W32" s="22">
        <f>IF('Encodage réponses Es'!M30="","",'Encodage réponses Es'!M30)</f>
      </c>
      <c r="X32" s="22">
        <f>IF('Encodage réponses Es'!O30="","",'Encodage réponses Es'!O30)</f>
      </c>
      <c r="Y32" s="22">
        <f>IF('Encodage réponses Es'!P30="","",'Encodage réponses Es'!P30)</f>
      </c>
      <c r="Z32" s="22">
        <f>IF('Encodage réponses Es'!AA30="","",'Encodage réponses Es'!AA30)</f>
      </c>
      <c r="AA32" s="22">
        <f>IF('Encodage réponses Es'!AB30="","",'Encodage réponses Es'!AB30)</f>
      </c>
      <c r="AB32" s="22">
        <f>IF('Encodage réponses Es'!AF30="","",'Encodage réponses Es'!AF30)</f>
      </c>
      <c r="AC32" s="22">
        <f>IF('Encodage réponses Es'!AG30="","",'Encodage réponses Es'!AG30)</f>
      </c>
      <c r="AD32" s="22">
        <f>IF('Encodage réponses Es'!AH30="","",'Encodage réponses Es'!AH30)</f>
      </c>
      <c r="AE32" s="22">
        <f>IF('Encodage réponses Es'!AM30="","",'Encodage réponses Es'!AM30)</f>
      </c>
      <c r="AF32" s="22">
        <f>IF('Encodage réponses Es'!AN30="","",'Encodage réponses Es'!AN30)</f>
      </c>
      <c r="AG32" s="22">
        <f>IF('Encodage réponses Es'!AP30="","",'Encodage réponses Es'!AP30)</f>
      </c>
      <c r="AH32" s="22">
        <f>IF('Encodage réponses Es'!AR30="","",'Encodage réponses Es'!AR30)</f>
      </c>
      <c r="AI32" s="22">
        <f>IF('Encodage réponses Es'!AW30="","",'Encodage réponses Es'!AW30)</f>
      </c>
      <c r="AJ32" s="22">
        <f>IF('Encodage réponses Es'!AY30="","",'Encodage réponses Es'!AY30)</f>
      </c>
      <c r="AK32" s="22">
        <f>IF('Encodage réponses Es'!BA30="","",'Encodage réponses Es'!BA30)</f>
      </c>
      <c r="AL32" s="22">
        <f>IF('Encodage réponses Es'!BB30="","",'Encodage réponses Es'!BB30)</f>
      </c>
      <c r="AM32" s="22">
        <f>IF('Encodage réponses Es'!BC30="","",'Encodage réponses Es'!BC30)</f>
      </c>
      <c r="AN32" s="22">
        <f>IF('Encodage réponses Es'!BD30="","",'Encodage réponses Es'!BD30)</f>
      </c>
      <c r="AO32" s="22">
        <f>IF('Encodage réponses Es'!BE30="","",'Encodage réponses Es'!BE30)</f>
      </c>
      <c r="AP32" s="22">
        <f>IF('Encodage réponses Es'!BF30="","",'Encodage réponses Es'!BF30)</f>
      </c>
      <c r="AQ32" s="22">
        <f>IF('Encodage réponses Es'!BG30="","",'Encodage réponses Es'!BG30)</f>
      </c>
      <c r="AR32" s="22">
        <f>IF('Encodage réponses Es'!BH30="","",'Encodage réponses Es'!BH30)</f>
      </c>
      <c r="AS32" s="22">
        <f>IF('Encodage réponses Es'!BI30="","",'Encodage réponses Es'!BI30)</f>
      </c>
      <c r="AT32" s="137">
        <f>IF('Encodage réponses Es'!BJ30="","",'Encodage réponses Es'!BJ30)</f>
      </c>
      <c r="AU32" s="464">
        <f t="shared" si="6"/>
      </c>
      <c r="AV32" s="465"/>
      <c r="AW32" s="22">
        <f>IF('Encodage réponses Es'!N30="","",'Encodage réponses Es'!N30)</f>
      </c>
      <c r="AX32" s="22">
        <f>IF('Encodage réponses Es'!W30="","",'Encodage réponses Es'!W30)</f>
      </c>
      <c r="AY32" s="22">
        <f>IF('Encodage réponses Es'!X30="","",'Encodage réponses Es'!X30)</f>
      </c>
      <c r="AZ32" s="22">
        <f>IF('Encodage réponses Es'!Y30="","",'Encodage réponses Es'!Y30)</f>
      </c>
      <c r="BA32" s="22">
        <f>IF('Encodage réponses Es'!Z30="","",'Encodage réponses Es'!Z30)</f>
      </c>
      <c r="BB32" s="25">
        <f>IF('Encodage réponses Es'!AD30="","",'Encodage réponses Es'!AD30)</f>
      </c>
      <c r="BC32" s="25">
        <f>IF('Encodage réponses Es'!AE30="","",'Encodage réponses Es'!AE30)</f>
      </c>
      <c r="BD32" s="22">
        <f>IF('Encodage réponses Es'!AO30="","",'Encodage réponses Es'!AO30)</f>
      </c>
      <c r="BE32" s="22">
        <f>IF('Encodage réponses Es'!AS30="","",'Encodage réponses Es'!AS30)</f>
      </c>
      <c r="BF32" s="25">
        <f>IF('Encodage réponses Es'!AZ30="","",'Encodage réponses Es'!AZ30)</f>
      </c>
      <c r="BG32" s="427">
        <f t="shared" si="7"/>
      </c>
      <c r="BH32" s="428"/>
      <c r="BI32" s="25">
        <f>IF('Encodage réponses Es'!F30="","",'Encodage réponses Es'!F30)</f>
      </c>
      <c r="BJ32" s="25">
        <f>IF('Encodage réponses Es'!H30="","",'Encodage réponses Es'!H30)</f>
      </c>
      <c r="BK32" s="25">
        <f>IF('Encodage réponses Es'!J30="","",'Encodage réponses Es'!J30)</f>
      </c>
      <c r="BL32" s="25">
        <f>IF('Encodage réponses Es'!L30="","",'Encodage réponses Es'!L30)</f>
      </c>
      <c r="BM32" s="25">
        <f>IF('Encodage réponses Es'!Q30="","",'Encodage réponses Es'!Q30)</f>
      </c>
      <c r="BN32" s="25">
        <f>IF('Encodage réponses Es'!R30="","",'Encodage réponses Es'!R30)</f>
      </c>
      <c r="BO32" s="25">
        <f>IF('Encodage réponses Es'!U30="","",'Encodage réponses Es'!U30)</f>
      </c>
      <c r="BP32" s="25">
        <f>IF('Encodage réponses Es'!V30="","",'Encodage réponses Es'!V30)</f>
      </c>
      <c r="BQ32" s="25">
        <f>IF('Encodage réponses Es'!AJ30="","",'Encodage réponses Es'!AJ30)</f>
      </c>
      <c r="BR32" s="25">
        <f>IF('Encodage réponses Es'!AK30="","",'Encodage réponses Es'!AK30)</f>
      </c>
      <c r="BS32" s="25">
        <f>IF('Encodage réponses Es'!AL30="","",'Encodage réponses Es'!AL30)</f>
      </c>
      <c r="BT32" s="25">
        <f>IF('Encodage réponses Es'!AT30="","",'Encodage réponses Es'!AT30)</f>
      </c>
      <c r="BU32" s="25">
        <f>IF('Encodage réponses Es'!AU30="","",'Encodage réponses Es'!AU30)</f>
      </c>
      <c r="BV32" s="427">
        <f t="shared" si="8"/>
      </c>
      <c r="BW32" s="428"/>
      <c r="BX32" s="25">
        <f>IF('Encodage réponses Es'!S30="","",'Encodage réponses Es'!S30)</f>
      </c>
      <c r="BY32" s="429">
        <f t="shared" si="9"/>
      </c>
      <c r="BZ32" s="430"/>
      <c r="CA32" s="25">
        <f>IF('Encodage réponses Es'!T30="","",'Encodage réponses Es'!T30)</f>
      </c>
      <c r="CB32" s="429">
        <f t="shared" si="10"/>
      </c>
      <c r="CC32" s="430"/>
      <c r="CD32" s="24">
        <f>IF('Encodage réponses Es'!Y30="","",'Encodage réponses Es'!Y30)</f>
      </c>
      <c r="CE32" s="26">
        <f>IF('Encodage réponses Es'!Z30="","",'Encodage réponses Es'!Z30)</f>
      </c>
      <c r="CF32" s="359">
        <f t="shared" si="1"/>
      </c>
      <c r="CG32" s="410"/>
      <c r="CH32" s="22">
        <f>IF('Encodage réponses Es'!BN30="","",'Encodage réponses Es'!BN30)</f>
      </c>
      <c r="CI32" s="429">
        <f t="shared" si="11"/>
      </c>
      <c r="CJ32" s="430"/>
      <c r="CK32" s="197">
        <f>IF('Encodage réponses Es'!BM30="","",'Encodage réponses Es'!BM30)</f>
      </c>
      <c r="CL32" s="429">
        <f t="shared" si="12"/>
      </c>
      <c r="CM32" s="430"/>
      <c r="CN32" s="69">
        <f>IF('Encodage réponses Es'!BO30="","",'Encodage réponses Es'!BO30)</f>
      </c>
      <c r="CO32" s="429">
        <f t="shared" si="13"/>
      </c>
      <c r="CP32" s="430"/>
      <c r="CQ32" s="69">
        <f>IF('Encodage réponses Es'!BP30="","",'Encodage réponses Es'!BP30)</f>
      </c>
      <c r="CR32" s="429">
        <f t="shared" si="14"/>
      </c>
      <c r="CS32" s="430"/>
      <c r="CT32" s="69">
        <f>IF('Encodage réponses Es'!BQ30="","",'Encodage réponses Es'!BQ30)</f>
      </c>
      <c r="CU32" s="429">
        <f t="shared" si="15"/>
      </c>
      <c r="CV32" s="430"/>
      <c r="CW32" s="69">
        <f>IF('Encodage réponses Es'!BR30="","",'Encodage réponses Es'!BR30)</f>
      </c>
      <c r="CX32" s="429">
        <f t="shared" si="16"/>
      </c>
      <c r="CY32" s="430"/>
      <c r="CZ32" s="69">
        <f>IF('Encodage réponses Es'!BU30="","",'Encodage réponses Es'!BU30)</f>
      </c>
      <c r="DA32" s="429">
        <f t="shared" si="17"/>
      </c>
      <c r="DB32" s="430"/>
      <c r="DC32" s="24">
        <f>IF('Encodage réponses Es'!BT30="","",'Encodage réponses Es'!BT30)</f>
      </c>
      <c r="DD32" s="429">
        <f t="shared" si="18"/>
      </c>
      <c r="DE32" s="430"/>
      <c r="DF32" s="24">
        <f>IF('Encodage réponses Es'!BL30="","",'Encodage réponses Es'!BL30)</f>
      </c>
      <c r="DG32" s="429">
        <f t="shared" si="19"/>
      </c>
      <c r="DH32" s="430"/>
      <c r="DI32" s="194"/>
      <c r="DJ32" s="24">
        <f>IF('Encodage réponses Es'!BS30="","",'Encodage réponses Es'!BS30)</f>
      </c>
      <c r="DK32" s="429">
        <f t="shared" si="20"/>
      </c>
      <c r="DL32" s="430"/>
    </row>
    <row r="33" spans="1:116" ht="11.25" customHeight="1">
      <c r="A33" s="392"/>
      <c r="B33" s="393"/>
      <c r="C33" s="161">
        <v>29</v>
      </c>
      <c r="D33" s="163"/>
      <c r="E33" s="163"/>
      <c r="F33" s="323">
        <f t="shared" si="2"/>
      </c>
      <c r="G33" s="105">
        <f t="shared" si="3"/>
      </c>
      <c r="H33" s="274">
        <f>IF(OR('Encodage réponses Es'!E31="",F33=""),"",'Encodage réponses Es'!E31)</f>
      </c>
      <c r="I33" s="163"/>
      <c r="J33" s="323">
        <f t="shared" si="4"/>
      </c>
      <c r="K33" s="105">
        <f t="shared" si="5"/>
      </c>
      <c r="L33" s="218">
        <f>IF(OR('Encodage réponses Es'!BK31="",J33=""),"",'Encodage réponses Es'!BK31)</f>
      </c>
      <c r="M33" s="162"/>
      <c r="N33" s="154"/>
      <c r="O33" s="21">
        <f>IF('Encodage réponses Es'!AI31="","",'Encodage réponses Es'!AI31)</f>
      </c>
      <c r="P33" s="22">
        <f>IF('Encodage réponses Es'!AV31="","",'Encodage réponses Es'!AV31)</f>
      </c>
      <c r="Q33" s="137">
        <f>IF('Encodage réponses Es'!AX31="","",'Encodage réponses Es'!AX31)</f>
      </c>
      <c r="R33" s="359">
        <f t="shared" si="21"/>
      </c>
      <c r="S33" s="410"/>
      <c r="T33" s="21">
        <f>IF('Encodage réponses Es'!G31="","",'Encodage réponses Es'!G31)</f>
      </c>
      <c r="U33" s="22">
        <f>IF('Encodage réponses Es'!I31="","",'Encodage réponses Es'!I31)</f>
      </c>
      <c r="V33" s="22">
        <f>IF('Encodage réponses Es'!K31="","",'Encodage réponses Es'!K31)</f>
      </c>
      <c r="W33" s="22">
        <f>IF('Encodage réponses Es'!M31="","",'Encodage réponses Es'!M31)</f>
      </c>
      <c r="X33" s="22">
        <f>IF('Encodage réponses Es'!O31="","",'Encodage réponses Es'!O31)</f>
      </c>
      <c r="Y33" s="22">
        <f>IF('Encodage réponses Es'!P31="","",'Encodage réponses Es'!P31)</f>
      </c>
      <c r="Z33" s="22">
        <f>IF('Encodage réponses Es'!AA31="","",'Encodage réponses Es'!AA31)</f>
      </c>
      <c r="AA33" s="22">
        <f>IF('Encodage réponses Es'!AB31="","",'Encodage réponses Es'!AB31)</f>
      </c>
      <c r="AB33" s="22">
        <f>IF('Encodage réponses Es'!AF31="","",'Encodage réponses Es'!AF31)</f>
      </c>
      <c r="AC33" s="22">
        <f>IF('Encodage réponses Es'!AG31="","",'Encodage réponses Es'!AG31)</f>
      </c>
      <c r="AD33" s="22">
        <f>IF('Encodage réponses Es'!AH31="","",'Encodage réponses Es'!AH31)</f>
      </c>
      <c r="AE33" s="22">
        <f>IF('Encodage réponses Es'!AM31="","",'Encodage réponses Es'!AM31)</f>
      </c>
      <c r="AF33" s="22">
        <f>IF('Encodage réponses Es'!AN31="","",'Encodage réponses Es'!AN31)</f>
      </c>
      <c r="AG33" s="22">
        <f>IF('Encodage réponses Es'!AP31="","",'Encodage réponses Es'!AP31)</f>
      </c>
      <c r="AH33" s="22">
        <f>IF('Encodage réponses Es'!AR31="","",'Encodage réponses Es'!AR31)</f>
      </c>
      <c r="AI33" s="22">
        <f>IF('Encodage réponses Es'!AW31="","",'Encodage réponses Es'!AW31)</f>
      </c>
      <c r="AJ33" s="22">
        <f>IF('Encodage réponses Es'!AY31="","",'Encodage réponses Es'!AY31)</f>
      </c>
      <c r="AK33" s="22">
        <f>IF('Encodage réponses Es'!BA31="","",'Encodage réponses Es'!BA31)</f>
      </c>
      <c r="AL33" s="22">
        <f>IF('Encodage réponses Es'!BB31="","",'Encodage réponses Es'!BB31)</f>
      </c>
      <c r="AM33" s="22">
        <f>IF('Encodage réponses Es'!BC31="","",'Encodage réponses Es'!BC31)</f>
      </c>
      <c r="AN33" s="22">
        <f>IF('Encodage réponses Es'!BD31="","",'Encodage réponses Es'!BD31)</f>
      </c>
      <c r="AO33" s="22">
        <f>IF('Encodage réponses Es'!BE31="","",'Encodage réponses Es'!BE31)</f>
      </c>
      <c r="AP33" s="22">
        <f>IF('Encodage réponses Es'!BF31="","",'Encodage réponses Es'!BF31)</f>
      </c>
      <c r="AQ33" s="22">
        <f>IF('Encodage réponses Es'!BG31="","",'Encodage réponses Es'!BG31)</f>
      </c>
      <c r="AR33" s="22">
        <f>IF('Encodage réponses Es'!BH31="","",'Encodage réponses Es'!BH31)</f>
      </c>
      <c r="AS33" s="22">
        <f>IF('Encodage réponses Es'!BI31="","",'Encodage réponses Es'!BI31)</f>
      </c>
      <c r="AT33" s="137">
        <f>IF('Encodage réponses Es'!BJ31="","",'Encodage réponses Es'!BJ31)</f>
      </c>
      <c r="AU33" s="464">
        <f t="shared" si="6"/>
      </c>
      <c r="AV33" s="465"/>
      <c r="AW33" s="22">
        <f>IF('Encodage réponses Es'!N31="","",'Encodage réponses Es'!N31)</f>
      </c>
      <c r="AX33" s="22">
        <f>IF('Encodage réponses Es'!W31="","",'Encodage réponses Es'!W31)</f>
      </c>
      <c r="AY33" s="22">
        <f>IF('Encodage réponses Es'!X31="","",'Encodage réponses Es'!X31)</f>
      </c>
      <c r="AZ33" s="22">
        <f>IF('Encodage réponses Es'!Y31="","",'Encodage réponses Es'!Y31)</f>
      </c>
      <c r="BA33" s="22">
        <f>IF('Encodage réponses Es'!Z31="","",'Encodage réponses Es'!Z31)</f>
      </c>
      <c r="BB33" s="25">
        <f>IF('Encodage réponses Es'!AD31="","",'Encodage réponses Es'!AD31)</f>
      </c>
      <c r="BC33" s="25">
        <f>IF('Encodage réponses Es'!AE31="","",'Encodage réponses Es'!AE31)</f>
      </c>
      <c r="BD33" s="22">
        <f>IF('Encodage réponses Es'!AO31="","",'Encodage réponses Es'!AO31)</f>
      </c>
      <c r="BE33" s="22">
        <f>IF('Encodage réponses Es'!AS31="","",'Encodage réponses Es'!AS31)</f>
      </c>
      <c r="BF33" s="25">
        <f>IF('Encodage réponses Es'!AZ31="","",'Encodage réponses Es'!AZ31)</f>
      </c>
      <c r="BG33" s="427">
        <f t="shared" si="7"/>
      </c>
      <c r="BH33" s="428"/>
      <c r="BI33" s="25">
        <f>IF('Encodage réponses Es'!F31="","",'Encodage réponses Es'!F31)</f>
      </c>
      <c r="BJ33" s="25">
        <f>IF('Encodage réponses Es'!H31="","",'Encodage réponses Es'!H31)</f>
      </c>
      <c r="BK33" s="25">
        <f>IF('Encodage réponses Es'!J31="","",'Encodage réponses Es'!J31)</f>
      </c>
      <c r="BL33" s="25">
        <f>IF('Encodage réponses Es'!L31="","",'Encodage réponses Es'!L31)</f>
      </c>
      <c r="BM33" s="25">
        <f>IF('Encodage réponses Es'!Q31="","",'Encodage réponses Es'!Q31)</f>
      </c>
      <c r="BN33" s="25">
        <f>IF('Encodage réponses Es'!R31="","",'Encodage réponses Es'!R31)</f>
      </c>
      <c r="BO33" s="25">
        <f>IF('Encodage réponses Es'!U31="","",'Encodage réponses Es'!U31)</f>
      </c>
      <c r="BP33" s="25">
        <f>IF('Encodage réponses Es'!V31="","",'Encodage réponses Es'!V31)</f>
      </c>
      <c r="BQ33" s="25">
        <f>IF('Encodage réponses Es'!AJ31="","",'Encodage réponses Es'!AJ31)</f>
      </c>
      <c r="BR33" s="25">
        <f>IF('Encodage réponses Es'!AK31="","",'Encodage réponses Es'!AK31)</f>
      </c>
      <c r="BS33" s="25">
        <f>IF('Encodage réponses Es'!AL31="","",'Encodage réponses Es'!AL31)</f>
      </c>
      <c r="BT33" s="25">
        <f>IF('Encodage réponses Es'!AT31="","",'Encodage réponses Es'!AT31)</f>
      </c>
      <c r="BU33" s="25">
        <f>IF('Encodage réponses Es'!AU31="","",'Encodage réponses Es'!AU31)</f>
      </c>
      <c r="BV33" s="427">
        <f t="shared" si="8"/>
      </c>
      <c r="BW33" s="428"/>
      <c r="BX33" s="25">
        <f>IF('Encodage réponses Es'!S31="","",'Encodage réponses Es'!S31)</f>
      </c>
      <c r="BY33" s="429">
        <f t="shared" si="9"/>
      </c>
      <c r="BZ33" s="430"/>
      <c r="CA33" s="25">
        <f>IF('Encodage réponses Es'!T31="","",'Encodage réponses Es'!T31)</f>
      </c>
      <c r="CB33" s="429">
        <f t="shared" si="10"/>
      </c>
      <c r="CC33" s="430"/>
      <c r="CD33" s="24">
        <f>IF('Encodage réponses Es'!Y31="","",'Encodage réponses Es'!Y31)</f>
      </c>
      <c r="CE33" s="26">
        <f>IF('Encodage réponses Es'!Z31="","",'Encodage réponses Es'!Z31)</f>
      </c>
      <c r="CF33" s="359">
        <f t="shared" si="1"/>
      </c>
      <c r="CG33" s="410"/>
      <c r="CH33" s="22">
        <f>IF('Encodage réponses Es'!BN31="","",'Encodage réponses Es'!BN31)</f>
      </c>
      <c r="CI33" s="429">
        <f t="shared" si="11"/>
      </c>
      <c r="CJ33" s="430"/>
      <c r="CK33" s="197">
        <f>IF('Encodage réponses Es'!BM31="","",'Encodage réponses Es'!BM31)</f>
      </c>
      <c r="CL33" s="429">
        <f t="shared" si="12"/>
      </c>
      <c r="CM33" s="430"/>
      <c r="CN33" s="69">
        <f>IF('Encodage réponses Es'!BO31="","",'Encodage réponses Es'!BO31)</f>
      </c>
      <c r="CO33" s="429">
        <f t="shared" si="13"/>
      </c>
      <c r="CP33" s="430"/>
      <c r="CQ33" s="69">
        <f>IF('Encodage réponses Es'!BP31="","",'Encodage réponses Es'!BP31)</f>
      </c>
      <c r="CR33" s="429">
        <f t="shared" si="14"/>
      </c>
      <c r="CS33" s="430"/>
      <c r="CT33" s="69">
        <f>IF('Encodage réponses Es'!BQ31="","",'Encodage réponses Es'!BQ31)</f>
      </c>
      <c r="CU33" s="429">
        <f t="shared" si="15"/>
      </c>
      <c r="CV33" s="430"/>
      <c r="CW33" s="69">
        <f>IF('Encodage réponses Es'!BR31="","",'Encodage réponses Es'!BR31)</f>
      </c>
      <c r="CX33" s="429">
        <f t="shared" si="16"/>
      </c>
      <c r="CY33" s="430"/>
      <c r="CZ33" s="69">
        <f>IF('Encodage réponses Es'!BU31="","",'Encodage réponses Es'!BU31)</f>
      </c>
      <c r="DA33" s="429">
        <f t="shared" si="17"/>
      </c>
      <c r="DB33" s="430"/>
      <c r="DC33" s="24">
        <f>IF('Encodage réponses Es'!BT31="","",'Encodage réponses Es'!BT31)</f>
      </c>
      <c r="DD33" s="429">
        <f t="shared" si="18"/>
      </c>
      <c r="DE33" s="430"/>
      <c r="DF33" s="24">
        <f>IF('Encodage réponses Es'!BL31="","",'Encodage réponses Es'!BL31)</f>
      </c>
      <c r="DG33" s="429">
        <f t="shared" si="19"/>
      </c>
      <c r="DH33" s="430"/>
      <c r="DI33" s="194"/>
      <c r="DJ33" s="24">
        <f>IF('Encodage réponses Es'!BS31="","",'Encodage réponses Es'!BS31)</f>
      </c>
      <c r="DK33" s="429">
        <f t="shared" si="20"/>
      </c>
      <c r="DL33" s="430"/>
    </row>
    <row r="34" spans="1:116" ht="11.25" customHeight="1">
      <c r="A34" s="392"/>
      <c r="B34" s="393"/>
      <c r="C34" s="161">
        <v>30</v>
      </c>
      <c r="D34" s="163"/>
      <c r="E34" s="163"/>
      <c r="F34" s="323">
        <f t="shared" si="2"/>
      </c>
      <c r="G34" s="105">
        <f t="shared" si="3"/>
      </c>
      <c r="H34" s="274">
        <f>IF(OR('Encodage réponses Es'!E32="",F34=""),"",'Encodage réponses Es'!E32)</f>
      </c>
      <c r="I34" s="163"/>
      <c r="J34" s="323">
        <f t="shared" si="4"/>
      </c>
      <c r="K34" s="105">
        <f t="shared" si="5"/>
      </c>
      <c r="L34" s="218">
        <f>IF(OR('Encodage réponses Es'!BK32="",J34=""),"",'Encodage réponses Es'!BK32)</f>
      </c>
      <c r="M34" s="162"/>
      <c r="N34" s="154"/>
      <c r="O34" s="21">
        <f>IF('Encodage réponses Es'!AI32="","",'Encodage réponses Es'!AI32)</f>
      </c>
      <c r="P34" s="22">
        <f>IF('Encodage réponses Es'!AV32="","",'Encodage réponses Es'!AV32)</f>
      </c>
      <c r="Q34" s="137">
        <f>IF('Encodage réponses Es'!AX32="","",'Encodage réponses Es'!AX32)</f>
      </c>
      <c r="R34" s="359">
        <f t="shared" si="21"/>
      </c>
      <c r="S34" s="410"/>
      <c r="T34" s="21">
        <f>IF('Encodage réponses Es'!G32="","",'Encodage réponses Es'!G32)</f>
      </c>
      <c r="U34" s="22">
        <f>IF('Encodage réponses Es'!I32="","",'Encodage réponses Es'!I32)</f>
      </c>
      <c r="V34" s="22">
        <f>IF('Encodage réponses Es'!K32="","",'Encodage réponses Es'!K32)</f>
      </c>
      <c r="W34" s="22">
        <f>IF('Encodage réponses Es'!M32="","",'Encodage réponses Es'!M32)</f>
      </c>
      <c r="X34" s="22">
        <f>IF('Encodage réponses Es'!O32="","",'Encodage réponses Es'!O32)</f>
      </c>
      <c r="Y34" s="22">
        <f>IF('Encodage réponses Es'!P32="","",'Encodage réponses Es'!P32)</f>
      </c>
      <c r="Z34" s="22">
        <f>IF('Encodage réponses Es'!AA32="","",'Encodage réponses Es'!AA32)</f>
      </c>
      <c r="AA34" s="22">
        <f>IF('Encodage réponses Es'!AB32="","",'Encodage réponses Es'!AB32)</f>
      </c>
      <c r="AB34" s="22">
        <f>IF('Encodage réponses Es'!AF32="","",'Encodage réponses Es'!AF32)</f>
      </c>
      <c r="AC34" s="22">
        <f>IF('Encodage réponses Es'!AG32="","",'Encodage réponses Es'!AG32)</f>
      </c>
      <c r="AD34" s="22">
        <f>IF('Encodage réponses Es'!AH32="","",'Encodage réponses Es'!AH32)</f>
      </c>
      <c r="AE34" s="22">
        <f>IF('Encodage réponses Es'!AM32="","",'Encodage réponses Es'!AM32)</f>
      </c>
      <c r="AF34" s="22">
        <f>IF('Encodage réponses Es'!AN32="","",'Encodage réponses Es'!AN32)</f>
      </c>
      <c r="AG34" s="22">
        <f>IF('Encodage réponses Es'!AP32="","",'Encodage réponses Es'!AP32)</f>
      </c>
      <c r="AH34" s="22">
        <f>IF('Encodage réponses Es'!AR32="","",'Encodage réponses Es'!AR32)</f>
      </c>
      <c r="AI34" s="22">
        <f>IF('Encodage réponses Es'!AW32="","",'Encodage réponses Es'!AW32)</f>
      </c>
      <c r="AJ34" s="22">
        <f>IF('Encodage réponses Es'!AY32="","",'Encodage réponses Es'!AY32)</f>
      </c>
      <c r="AK34" s="22">
        <f>IF('Encodage réponses Es'!BA32="","",'Encodage réponses Es'!BA32)</f>
      </c>
      <c r="AL34" s="22">
        <f>IF('Encodage réponses Es'!BB32="","",'Encodage réponses Es'!BB32)</f>
      </c>
      <c r="AM34" s="22">
        <f>IF('Encodage réponses Es'!BC32="","",'Encodage réponses Es'!BC32)</f>
      </c>
      <c r="AN34" s="22">
        <f>IF('Encodage réponses Es'!BD32="","",'Encodage réponses Es'!BD32)</f>
      </c>
      <c r="AO34" s="22">
        <f>IF('Encodage réponses Es'!BE32="","",'Encodage réponses Es'!BE32)</f>
      </c>
      <c r="AP34" s="22">
        <f>IF('Encodage réponses Es'!BF32="","",'Encodage réponses Es'!BF32)</f>
      </c>
      <c r="AQ34" s="22">
        <f>IF('Encodage réponses Es'!BG32="","",'Encodage réponses Es'!BG32)</f>
      </c>
      <c r="AR34" s="22">
        <f>IF('Encodage réponses Es'!BH32="","",'Encodage réponses Es'!BH32)</f>
      </c>
      <c r="AS34" s="22">
        <f>IF('Encodage réponses Es'!BI32="","",'Encodage réponses Es'!BI32)</f>
      </c>
      <c r="AT34" s="137">
        <f>IF('Encodage réponses Es'!BJ32="","",'Encodage réponses Es'!BJ32)</f>
      </c>
      <c r="AU34" s="464">
        <f t="shared" si="6"/>
      </c>
      <c r="AV34" s="465"/>
      <c r="AW34" s="22">
        <f>IF('Encodage réponses Es'!N32="","",'Encodage réponses Es'!N32)</f>
      </c>
      <c r="AX34" s="22">
        <f>IF('Encodage réponses Es'!W32="","",'Encodage réponses Es'!W32)</f>
      </c>
      <c r="AY34" s="22">
        <f>IF('Encodage réponses Es'!X32="","",'Encodage réponses Es'!X32)</f>
      </c>
      <c r="AZ34" s="22">
        <f>IF('Encodage réponses Es'!Y32="","",'Encodage réponses Es'!Y32)</f>
      </c>
      <c r="BA34" s="22">
        <f>IF('Encodage réponses Es'!Z32="","",'Encodage réponses Es'!Z32)</f>
      </c>
      <c r="BB34" s="25">
        <f>IF('Encodage réponses Es'!AD32="","",'Encodage réponses Es'!AD32)</f>
      </c>
      <c r="BC34" s="25">
        <f>IF('Encodage réponses Es'!AE32="","",'Encodage réponses Es'!AE32)</f>
      </c>
      <c r="BD34" s="22">
        <f>IF('Encodage réponses Es'!AO32="","",'Encodage réponses Es'!AO32)</f>
      </c>
      <c r="BE34" s="22">
        <f>IF('Encodage réponses Es'!AS32="","",'Encodage réponses Es'!AS32)</f>
      </c>
      <c r="BF34" s="25">
        <f>IF('Encodage réponses Es'!AZ32="","",'Encodage réponses Es'!AZ32)</f>
      </c>
      <c r="BG34" s="427">
        <f t="shared" si="7"/>
      </c>
      <c r="BH34" s="428"/>
      <c r="BI34" s="25">
        <f>IF('Encodage réponses Es'!F32="","",'Encodage réponses Es'!F32)</f>
      </c>
      <c r="BJ34" s="25">
        <f>IF('Encodage réponses Es'!H32="","",'Encodage réponses Es'!H32)</f>
      </c>
      <c r="BK34" s="25">
        <f>IF('Encodage réponses Es'!J32="","",'Encodage réponses Es'!J32)</f>
      </c>
      <c r="BL34" s="25">
        <f>IF('Encodage réponses Es'!L32="","",'Encodage réponses Es'!L32)</f>
      </c>
      <c r="BM34" s="25">
        <f>IF('Encodage réponses Es'!Q32="","",'Encodage réponses Es'!Q32)</f>
      </c>
      <c r="BN34" s="25">
        <f>IF('Encodage réponses Es'!R32="","",'Encodage réponses Es'!R32)</f>
      </c>
      <c r="BO34" s="25">
        <f>IF('Encodage réponses Es'!U32="","",'Encodage réponses Es'!U32)</f>
      </c>
      <c r="BP34" s="25">
        <f>IF('Encodage réponses Es'!V32="","",'Encodage réponses Es'!V32)</f>
      </c>
      <c r="BQ34" s="25">
        <f>IF('Encodage réponses Es'!AJ32="","",'Encodage réponses Es'!AJ32)</f>
      </c>
      <c r="BR34" s="25">
        <f>IF('Encodage réponses Es'!AK32="","",'Encodage réponses Es'!AK32)</f>
      </c>
      <c r="BS34" s="25">
        <f>IF('Encodage réponses Es'!AL32="","",'Encodage réponses Es'!AL32)</f>
      </c>
      <c r="BT34" s="25">
        <f>IF('Encodage réponses Es'!AT32="","",'Encodage réponses Es'!AT32)</f>
      </c>
      <c r="BU34" s="25">
        <f>IF('Encodage réponses Es'!AU32="","",'Encodage réponses Es'!AU32)</f>
      </c>
      <c r="BV34" s="427">
        <f t="shared" si="8"/>
      </c>
      <c r="BW34" s="428"/>
      <c r="BX34" s="25">
        <f>IF('Encodage réponses Es'!S32="","",'Encodage réponses Es'!S32)</f>
      </c>
      <c r="BY34" s="429">
        <f t="shared" si="9"/>
      </c>
      <c r="BZ34" s="430"/>
      <c r="CA34" s="25">
        <f>IF('Encodage réponses Es'!T32="","",'Encodage réponses Es'!T32)</f>
      </c>
      <c r="CB34" s="429">
        <f t="shared" si="10"/>
      </c>
      <c r="CC34" s="430"/>
      <c r="CD34" s="24">
        <f>IF('Encodage réponses Es'!Y32="","",'Encodage réponses Es'!Y32)</f>
      </c>
      <c r="CE34" s="26">
        <f>IF('Encodage réponses Es'!Z32="","",'Encodage réponses Es'!Z32)</f>
      </c>
      <c r="CF34" s="359">
        <f t="shared" si="1"/>
      </c>
      <c r="CG34" s="410"/>
      <c r="CH34" s="22">
        <f>IF('Encodage réponses Es'!BN32="","",'Encodage réponses Es'!BN32)</f>
      </c>
      <c r="CI34" s="429">
        <f t="shared" si="11"/>
      </c>
      <c r="CJ34" s="430"/>
      <c r="CK34" s="197">
        <f>IF('Encodage réponses Es'!BM32="","",'Encodage réponses Es'!BM32)</f>
      </c>
      <c r="CL34" s="429">
        <f t="shared" si="12"/>
      </c>
      <c r="CM34" s="430"/>
      <c r="CN34" s="69">
        <f>IF('Encodage réponses Es'!BO32="","",'Encodage réponses Es'!BO32)</f>
      </c>
      <c r="CO34" s="429">
        <f t="shared" si="13"/>
      </c>
      <c r="CP34" s="430"/>
      <c r="CQ34" s="69">
        <f>IF('Encodage réponses Es'!BP32="","",'Encodage réponses Es'!BP32)</f>
      </c>
      <c r="CR34" s="429">
        <f t="shared" si="14"/>
      </c>
      <c r="CS34" s="430"/>
      <c r="CT34" s="69">
        <f>IF('Encodage réponses Es'!BQ32="","",'Encodage réponses Es'!BQ32)</f>
      </c>
      <c r="CU34" s="429">
        <f t="shared" si="15"/>
      </c>
      <c r="CV34" s="430"/>
      <c r="CW34" s="69">
        <f>IF('Encodage réponses Es'!BR32="","",'Encodage réponses Es'!BR32)</f>
      </c>
      <c r="CX34" s="429">
        <f t="shared" si="16"/>
      </c>
      <c r="CY34" s="430"/>
      <c r="CZ34" s="69">
        <f>IF('Encodage réponses Es'!BU32="","",'Encodage réponses Es'!BU32)</f>
      </c>
      <c r="DA34" s="429">
        <f t="shared" si="17"/>
      </c>
      <c r="DB34" s="430"/>
      <c r="DC34" s="24">
        <f>IF('Encodage réponses Es'!BT32="","",'Encodage réponses Es'!BT32)</f>
      </c>
      <c r="DD34" s="429">
        <f t="shared" si="18"/>
      </c>
      <c r="DE34" s="430"/>
      <c r="DF34" s="24">
        <f>IF('Encodage réponses Es'!BL32="","",'Encodage réponses Es'!BL32)</f>
      </c>
      <c r="DG34" s="429">
        <f t="shared" si="19"/>
      </c>
      <c r="DH34" s="430"/>
      <c r="DI34" s="194"/>
      <c r="DJ34" s="24">
        <f>IF('Encodage réponses Es'!BS32="","",'Encodage réponses Es'!BS32)</f>
      </c>
      <c r="DK34" s="429">
        <f t="shared" si="20"/>
      </c>
      <c r="DL34" s="430"/>
    </row>
    <row r="35" spans="1:116" ht="11.25" customHeight="1">
      <c r="A35" s="392"/>
      <c r="B35" s="393"/>
      <c r="C35" s="161">
        <v>31</v>
      </c>
      <c r="D35" s="163"/>
      <c r="E35" s="163"/>
      <c r="F35" s="323">
        <f t="shared" si="2"/>
      </c>
      <c r="G35" s="105">
        <f t="shared" si="3"/>
      </c>
      <c r="H35" s="274">
        <f>IF(OR('Encodage réponses Es'!E33="",F35=""),"",'Encodage réponses Es'!E33)</f>
      </c>
      <c r="I35" s="163"/>
      <c r="J35" s="323">
        <f t="shared" si="4"/>
      </c>
      <c r="K35" s="105">
        <f t="shared" si="5"/>
      </c>
      <c r="L35" s="218">
        <f>IF(OR('Encodage réponses Es'!BK33="",J35=""),"",'Encodage réponses Es'!BK33)</f>
      </c>
      <c r="M35" s="162"/>
      <c r="N35" s="154"/>
      <c r="O35" s="21">
        <f>IF('Encodage réponses Es'!AI33="","",'Encodage réponses Es'!AI33)</f>
      </c>
      <c r="P35" s="22">
        <f>IF('Encodage réponses Es'!AV33="","",'Encodage réponses Es'!AV33)</f>
      </c>
      <c r="Q35" s="137">
        <f>IF('Encodage réponses Es'!AX33="","",'Encodage réponses Es'!AX33)</f>
      </c>
      <c r="R35" s="359">
        <f t="shared" si="21"/>
      </c>
      <c r="S35" s="410"/>
      <c r="T35" s="21">
        <f>IF('Encodage réponses Es'!G33="","",'Encodage réponses Es'!G33)</f>
      </c>
      <c r="U35" s="22">
        <f>IF('Encodage réponses Es'!I33="","",'Encodage réponses Es'!I33)</f>
      </c>
      <c r="V35" s="22">
        <f>IF('Encodage réponses Es'!K33="","",'Encodage réponses Es'!K33)</f>
      </c>
      <c r="W35" s="22">
        <f>IF('Encodage réponses Es'!M33="","",'Encodage réponses Es'!M33)</f>
      </c>
      <c r="X35" s="22">
        <f>IF('Encodage réponses Es'!O33="","",'Encodage réponses Es'!O33)</f>
      </c>
      <c r="Y35" s="22">
        <f>IF('Encodage réponses Es'!P33="","",'Encodage réponses Es'!P33)</f>
      </c>
      <c r="Z35" s="22">
        <f>IF('Encodage réponses Es'!AA33="","",'Encodage réponses Es'!AA33)</f>
      </c>
      <c r="AA35" s="22">
        <f>IF('Encodage réponses Es'!AB33="","",'Encodage réponses Es'!AB33)</f>
      </c>
      <c r="AB35" s="22">
        <f>IF('Encodage réponses Es'!AF33="","",'Encodage réponses Es'!AF33)</f>
      </c>
      <c r="AC35" s="22">
        <f>IF('Encodage réponses Es'!AG33="","",'Encodage réponses Es'!AG33)</f>
      </c>
      <c r="AD35" s="22">
        <f>IF('Encodage réponses Es'!AH33="","",'Encodage réponses Es'!AH33)</f>
      </c>
      <c r="AE35" s="22">
        <f>IF('Encodage réponses Es'!AM33="","",'Encodage réponses Es'!AM33)</f>
      </c>
      <c r="AF35" s="22">
        <f>IF('Encodage réponses Es'!AN33="","",'Encodage réponses Es'!AN33)</f>
      </c>
      <c r="AG35" s="22">
        <f>IF('Encodage réponses Es'!AP33="","",'Encodage réponses Es'!AP33)</f>
      </c>
      <c r="AH35" s="22">
        <f>IF('Encodage réponses Es'!AR33="","",'Encodage réponses Es'!AR33)</f>
      </c>
      <c r="AI35" s="22">
        <f>IF('Encodage réponses Es'!AW33="","",'Encodage réponses Es'!AW33)</f>
      </c>
      <c r="AJ35" s="22">
        <f>IF('Encodage réponses Es'!AY33="","",'Encodage réponses Es'!AY33)</f>
      </c>
      <c r="AK35" s="22">
        <f>IF('Encodage réponses Es'!BA33="","",'Encodage réponses Es'!BA33)</f>
      </c>
      <c r="AL35" s="22">
        <f>IF('Encodage réponses Es'!BB33="","",'Encodage réponses Es'!BB33)</f>
      </c>
      <c r="AM35" s="22">
        <f>IF('Encodage réponses Es'!BC33="","",'Encodage réponses Es'!BC33)</f>
      </c>
      <c r="AN35" s="22">
        <f>IF('Encodage réponses Es'!BD33="","",'Encodage réponses Es'!BD33)</f>
      </c>
      <c r="AO35" s="22">
        <f>IF('Encodage réponses Es'!BE33="","",'Encodage réponses Es'!BE33)</f>
      </c>
      <c r="AP35" s="22">
        <f>IF('Encodage réponses Es'!BF33="","",'Encodage réponses Es'!BF33)</f>
      </c>
      <c r="AQ35" s="22">
        <f>IF('Encodage réponses Es'!BG33="","",'Encodage réponses Es'!BG33)</f>
      </c>
      <c r="AR35" s="22">
        <f>IF('Encodage réponses Es'!BH33="","",'Encodage réponses Es'!BH33)</f>
      </c>
      <c r="AS35" s="22">
        <f>IF('Encodage réponses Es'!BI33="","",'Encodage réponses Es'!BI33)</f>
      </c>
      <c r="AT35" s="137">
        <f>IF('Encodage réponses Es'!BJ33="","",'Encodage réponses Es'!BJ33)</f>
      </c>
      <c r="AU35" s="464">
        <f t="shared" si="6"/>
      </c>
      <c r="AV35" s="465"/>
      <c r="AW35" s="22">
        <f>IF('Encodage réponses Es'!N33="","",'Encodage réponses Es'!N33)</f>
      </c>
      <c r="AX35" s="22">
        <f>IF('Encodage réponses Es'!W33="","",'Encodage réponses Es'!W33)</f>
      </c>
      <c r="AY35" s="22">
        <f>IF('Encodage réponses Es'!X33="","",'Encodage réponses Es'!X33)</f>
      </c>
      <c r="AZ35" s="22">
        <f>IF('Encodage réponses Es'!Y33="","",'Encodage réponses Es'!Y33)</f>
      </c>
      <c r="BA35" s="22">
        <f>IF('Encodage réponses Es'!Z33="","",'Encodage réponses Es'!Z33)</f>
      </c>
      <c r="BB35" s="25">
        <f>IF('Encodage réponses Es'!AD33="","",'Encodage réponses Es'!AD33)</f>
      </c>
      <c r="BC35" s="25">
        <f>IF('Encodage réponses Es'!AE33="","",'Encodage réponses Es'!AE33)</f>
      </c>
      <c r="BD35" s="22">
        <f>IF('Encodage réponses Es'!AO33="","",'Encodage réponses Es'!AO33)</f>
      </c>
      <c r="BE35" s="22">
        <f>IF('Encodage réponses Es'!AS33="","",'Encodage réponses Es'!AS33)</f>
      </c>
      <c r="BF35" s="25">
        <f>IF('Encodage réponses Es'!AZ33="","",'Encodage réponses Es'!AZ33)</f>
      </c>
      <c r="BG35" s="427">
        <f t="shared" si="7"/>
      </c>
      <c r="BH35" s="428"/>
      <c r="BI35" s="25">
        <f>IF('Encodage réponses Es'!F33="","",'Encodage réponses Es'!F33)</f>
      </c>
      <c r="BJ35" s="25">
        <f>IF('Encodage réponses Es'!H33="","",'Encodage réponses Es'!H33)</f>
      </c>
      <c r="BK35" s="25">
        <f>IF('Encodage réponses Es'!J33="","",'Encodage réponses Es'!J33)</f>
      </c>
      <c r="BL35" s="25">
        <f>IF('Encodage réponses Es'!L33="","",'Encodage réponses Es'!L33)</f>
      </c>
      <c r="BM35" s="25">
        <f>IF('Encodage réponses Es'!Q33="","",'Encodage réponses Es'!Q33)</f>
      </c>
      <c r="BN35" s="25">
        <f>IF('Encodage réponses Es'!R33="","",'Encodage réponses Es'!R33)</f>
      </c>
      <c r="BO35" s="25">
        <f>IF('Encodage réponses Es'!U33="","",'Encodage réponses Es'!U33)</f>
      </c>
      <c r="BP35" s="25">
        <f>IF('Encodage réponses Es'!V33="","",'Encodage réponses Es'!V33)</f>
      </c>
      <c r="BQ35" s="25">
        <f>IF('Encodage réponses Es'!AJ33="","",'Encodage réponses Es'!AJ33)</f>
      </c>
      <c r="BR35" s="25">
        <f>IF('Encodage réponses Es'!AK33="","",'Encodage réponses Es'!AK33)</f>
      </c>
      <c r="BS35" s="25">
        <f>IF('Encodage réponses Es'!AL33="","",'Encodage réponses Es'!AL33)</f>
      </c>
      <c r="BT35" s="25">
        <f>IF('Encodage réponses Es'!AT33="","",'Encodage réponses Es'!AT33)</f>
      </c>
      <c r="BU35" s="25">
        <f>IF('Encodage réponses Es'!AU33="","",'Encodage réponses Es'!AU33)</f>
      </c>
      <c r="BV35" s="427">
        <f t="shared" si="8"/>
      </c>
      <c r="BW35" s="428"/>
      <c r="BX35" s="25">
        <f>IF('Encodage réponses Es'!S33="","",'Encodage réponses Es'!S33)</f>
      </c>
      <c r="BY35" s="429">
        <f t="shared" si="9"/>
      </c>
      <c r="BZ35" s="430"/>
      <c r="CA35" s="25">
        <f>IF('Encodage réponses Es'!T33="","",'Encodage réponses Es'!T33)</f>
      </c>
      <c r="CB35" s="429">
        <f t="shared" si="10"/>
      </c>
      <c r="CC35" s="430"/>
      <c r="CD35" s="24">
        <f>IF('Encodage réponses Es'!Y33="","",'Encodage réponses Es'!Y33)</f>
      </c>
      <c r="CE35" s="26">
        <f>IF('Encodage réponses Es'!Z33="","",'Encodage réponses Es'!Z33)</f>
      </c>
      <c r="CF35" s="359">
        <f t="shared" si="1"/>
      </c>
      <c r="CG35" s="410"/>
      <c r="CH35" s="22">
        <f>IF('Encodage réponses Es'!BN33="","",'Encodage réponses Es'!BN33)</f>
      </c>
      <c r="CI35" s="429">
        <f t="shared" si="11"/>
      </c>
      <c r="CJ35" s="430"/>
      <c r="CK35" s="197">
        <f>IF('Encodage réponses Es'!BM33="","",'Encodage réponses Es'!BM33)</f>
      </c>
      <c r="CL35" s="429">
        <f t="shared" si="12"/>
      </c>
      <c r="CM35" s="430"/>
      <c r="CN35" s="69">
        <f>IF('Encodage réponses Es'!BO33="","",'Encodage réponses Es'!BO33)</f>
      </c>
      <c r="CO35" s="429">
        <f t="shared" si="13"/>
      </c>
      <c r="CP35" s="430"/>
      <c r="CQ35" s="69">
        <f>IF('Encodage réponses Es'!BP33="","",'Encodage réponses Es'!BP33)</f>
      </c>
      <c r="CR35" s="429">
        <f t="shared" si="14"/>
      </c>
      <c r="CS35" s="430"/>
      <c r="CT35" s="69">
        <f>IF('Encodage réponses Es'!BQ33="","",'Encodage réponses Es'!BQ33)</f>
      </c>
      <c r="CU35" s="429">
        <f t="shared" si="15"/>
      </c>
      <c r="CV35" s="430"/>
      <c r="CW35" s="69">
        <f>IF('Encodage réponses Es'!BR33="","",'Encodage réponses Es'!BR33)</f>
      </c>
      <c r="CX35" s="429">
        <f t="shared" si="16"/>
      </c>
      <c r="CY35" s="430"/>
      <c r="CZ35" s="69">
        <f>IF('Encodage réponses Es'!BU33="","",'Encodage réponses Es'!BU33)</f>
      </c>
      <c r="DA35" s="429">
        <f t="shared" si="17"/>
      </c>
      <c r="DB35" s="430"/>
      <c r="DC35" s="24">
        <f>IF('Encodage réponses Es'!BT33="","",'Encodage réponses Es'!BT33)</f>
      </c>
      <c r="DD35" s="429">
        <f t="shared" si="18"/>
      </c>
      <c r="DE35" s="430"/>
      <c r="DF35" s="24">
        <f>IF('Encodage réponses Es'!BL33="","",'Encodage réponses Es'!BL33)</f>
      </c>
      <c r="DG35" s="429">
        <f t="shared" si="19"/>
      </c>
      <c r="DH35" s="430"/>
      <c r="DI35" s="194"/>
      <c r="DJ35" s="24">
        <f>IF('Encodage réponses Es'!BS33="","",'Encodage réponses Es'!BS33)</f>
      </c>
      <c r="DK35" s="429">
        <f t="shared" si="20"/>
      </c>
      <c r="DL35" s="430"/>
    </row>
    <row r="36" spans="1:116" ht="11.25" customHeight="1">
      <c r="A36" s="392"/>
      <c r="B36" s="393"/>
      <c r="C36" s="161">
        <v>32</v>
      </c>
      <c r="D36" s="212"/>
      <c r="E36" s="213"/>
      <c r="F36" s="323">
        <f t="shared" si="2"/>
      </c>
      <c r="G36" s="105">
        <f t="shared" si="3"/>
      </c>
      <c r="H36" s="274">
        <f>IF(OR('Encodage réponses Es'!E34="",F36=""),"",'Encodage réponses Es'!E34)</f>
      </c>
      <c r="I36" s="213"/>
      <c r="J36" s="323">
        <f t="shared" si="4"/>
      </c>
      <c r="K36" s="105">
        <f t="shared" si="5"/>
      </c>
      <c r="L36" s="218">
        <f>IF(OR('Encodage réponses Es'!BK34="",J36=""),"",'Encodage réponses Es'!BK34)</f>
      </c>
      <c r="M36" s="162"/>
      <c r="N36" s="154"/>
      <c r="O36" s="21">
        <f>IF('Encodage réponses Es'!AI34="","",'Encodage réponses Es'!AI34)</f>
      </c>
      <c r="P36" s="22">
        <f>IF('Encodage réponses Es'!AV34="","",'Encodage réponses Es'!AV34)</f>
      </c>
      <c r="Q36" s="137">
        <f>IF('Encodage réponses Es'!AX34="","",'Encodage réponses Es'!AX34)</f>
      </c>
      <c r="R36" s="359">
        <f t="shared" si="21"/>
      </c>
      <c r="S36" s="410"/>
      <c r="T36" s="21">
        <f>IF('Encodage réponses Es'!G34="","",'Encodage réponses Es'!G34)</f>
      </c>
      <c r="U36" s="22">
        <f>IF('Encodage réponses Es'!I34="","",'Encodage réponses Es'!I34)</f>
      </c>
      <c r="V36" s="22">
        <f>IF('Encodage réponses Es'!K34="","",'Encodage réponses Es'!K34)</f>
      </c>
      <c r="W36" s="22">
        <f>IF('Encodage réponses Es'!M34="","",'Encodage réponses Es'!M34)</f>
      </c>
      <c r="X36" s="22">
        <f>IF('Encodage réponses Es'!O34="","",'Encodage réponses Es'!O34)</f>
      </c>
      <c r="Y36" s="22">
        <f>IF('Encodage réponses Es'!P34="","",'Encodage réponses Es'!P34)</f>
      </c>
      <c r="Z36" s="22">
        <f>IF('Encodage réponses Es'!AA34="","",'Encodage réponses Es'!AA34)</f>
      </c>
      <c r="AA36" s="22">
        <f>IF('Encodage réponses Es'!AB34="","",'Encodage réponses Es'!AB34)</f>
      </c>
      <c r="AB36" s="22">
        <f>IF('Encodage réponses Es'!AF34="","",'Encodage réponses Es'!AF34)</f>
      </c>
      <c r="AC36" s="22">
        <f>IF('Encodage réponses Es'!AG34="","",'Encodage réponses Es'!AG34)</f>
      </c>
      <c r="AD36" s="22">
        <f>IF('Encodage réponses Es'!AH34="","",'Encodage réponses Es'!AH34)</f>
      </c>
      <c r="AE36" s="22">
        <f>IF('Encodage réponses Es'!AM34="","",'Encodage réponses Es'!AM34)</f>
      </c>
      <c r="AF36" s="22">
        <f>IF('Encodage réponses Es'!AN34="","",'Encodage réponses Es'!AN34)</f>
      </c>
      <c r="AG36" s="22">
        <f>IF('Encodage réponses Es'!AP34="","",'Encodage réponses Es'!AP34)</f>
      </c>
      <c r="AH36" s="22">
        <f>IF('Encodage réponses Es'!AR34="","",'Encodage réponses Es'!AR34)</f>
      </c>
      <c r="AI36" s="22">
        <f>IF('Encodage réponses Es'!AW34="","",'Encodage réponses Es'!AW34)</f>
      </c>
      <c r="AJ36" s="22">
        <f>IF('Encodage réponses Es'!AY34="","",'Encodage réponses Es'!AY34)</f>
      </c>
      <c r="AK36" s="22">
        <f>IF('Encodage réponses Es'!BA34="","",'Encodage réponses Es'!BA34)</f>
      </c>
      <c r="AL36" s="22">
        <f>IF('Encodage réponses Es'!BB34="","",'Encodage réponses Es'!BB34)</f>
      </c>
      <c r="AM36" s="22">
        <f>IF('Encodage réponses Es'!BC34="","",'Encodage réponses Es'!BC34)</f>
      </c>
      <c r="AN36" s="22">
        <f>IF('Encodage réponses Es'!BD34="","",'Encodage réponses Es'!BD34)</f>
      </c>
      <c r="AO36" s="22">
        <f>IF('Encodage réponses Es'!BE34="","",'Encodage réponses Es'!BE34)</f>
      </c>
      <c r="AP36" s="22">
        <f>IF('Encodage réponses Es'!BF34="","",'Encodage réponses Es'!BF34)</f>
      </c>
      <c r="AQ36" s="22">
        <f>IF('Encodage réponses Es'!BG34="","",'Encodage réponses Es'!BG34)</f>
      </c>
      <c r="AR36" s="22">
        <f>IF('Encodage réponses Es'!BH34="","",'Encodage réponses Es'!BH34)</f>
      </c>
      <c r="AS36" s="22">
        <f>IF('Encodage réponses Es'!BI34="","",'Encodage réponses Es'!BI34)</f>
      </c>
      <c r="AT36" s="137">
        <f>IF('Encodage réponses Es'!BJ34="","",'Encodage réponses Es'!BJ34)</f>
      </c>
      <c r="AU36" s="464">
        <f t="shared" si="6"/>
      </c>
      <c r="AV36" s="465"/>
      <c r="AW36" s="22">
        <f>IF('Encodage réponses Es'!N34="","",'Encodage réponses Es'!N34)</f>
      </c>
      <c r="AX36" s="22">
        <f>IF('Encodage réponses Es'!W34="","",'Encodage réponses Es'!W34)</f>
      </c>
      <c r="AY36" s="22">
        <f>IF('Encodage réponses Es'!X34="","",'Encodage réponses Es'!X34)</f>
      </c>
      <c r="AZ36" s="22">
        <f>IF('Encodage réponses Es'!Y34="","",'Encodage réponses Es'!Y34)</f>
      </c>
      <c r="BA36" s="22">
        <f>IF('Encodage réponses Es'!Z34="","",'Encodage réponses Es'!Z34)</f>
      </c>
      <c r="BB36" s="25">
        <f>IF('Encodage réponses Es'!AD34="","",'Encodage réponses Es'!AD34)</f>
      </c>
      <c r="BC36" s="25">
        <f>IF('Encodage réponses Es'!AE34="","",'Encodage réponses Es'!AE34)</f>
      </c>
      <c r="BD36" s="22">
        <f>IF('Encodage réponses Es'!AO34="","",'Encodage réponses Es'!AO34)</f>
      </c>
      <c r="BE36" s="22">
        <f>IF('Encodage réponses Es'!AS34="","",'Encodage réponses Es'!AS34)</f>
      </c>
      <c r="BF36" s="25">
        <f>IF('Encodage réponses Es'!AZ34="","",'Encodage réponses Es'!AZ34)</f>
      </c>
      <c r="BG36" s="427">
        <f t="shared" si="7"/>
      </c>
      <c r="BH36" s="428"/>
      <c r="BI36" s="25">
        <f>IF('Encodage réponses Es'!F34="","",'Encodage réponses Es'!F34)</f>
      </c>
      <c r="BJ36" s="25">
        <f>IF('Encodage réponses Es'!H34="","",'Encodage réponses Es'!H34)</f>
      </c>
      <c r="BK36" s="25">
        <f>IF('Encodage réponses Es'!J34="","",'Encodage réponses Es'!J34)</f>
      </c>
      <c r="BL36" s="25">
        <f>IF('Encodage réponses Es'!L34="","",'Encodage réponses Es'!L34)</f>
      </c>
      <c r="BM36" s="25">
        <f>IF('Encodage réponses Es'!Q34="","",'Encodage réponses Es'!Q34)</f>
      </c>
      <c r="BN36" s="25">
        <f>IF('Encodage réponses Es'!R34="","",'Encodage réponses Es'!R34)</f>
      </c>
      <c r="BO36" s="25">
        <f>IF('Encodage réponses Es'!U34="","",'Encodage réponses Es'!U34)</f>
      </c>
      <c r="BP36" s="25">
        <f>IF('Encodage réponses Es'!V34="","",'Encodage réponses Es'!V34)</f>
      </c>
      <c r="BQ36" s="25">
        <f>IF('Encodage réponses Es'!AJ34="","",'Encodage réponses Es'!AJ34)</f>
      </c>
      <c r="BR36" s="25">
        <f>IF('Encodage réponses Es'!AK34="","",'Encodage réponses Es'!AK34)</f>
      </c>
      <c r="BS36" s="25">
        <f>IF('Encodage réponses Es'!AL34="","",'Encodage réponses Es'!AL34)</f>
      </c>
      <c r="BT36" s="25">
        <f>IF('Encodage réponses Es'!AT34="","",'Encodage réponses Es'!AT34)</f>
      </c>
      <c r="BU36" s="25">
        <f>IF('Encodage réponses Es'!AU34="","",'Encodage réponses Es'!AU34)</f>
      </c>
      <c r="BV36" s="427">
        <f t="shared" si="8"/>
      </c>
      <c r="BW36" s="428"/>
      <c r="BX36" s="25">
        <f>IF('Encodage réponses Es'!S34="","",'Encodage réponses Es'!S34)</f>
      </c>
      <c r="BY36" s="429">
        <f t="shared" si="9"/>
      </c>
      <c r="BZ36" s="430"/>
      <c r="CA36" s="25">
        <f>IF('Encodage réponses Es'!T34="","",'Encodage réponses Es'!T34)</f>
      </c>
      <c r="CB36" s="429">
        <f t="shared" si="10"/>
      </c>
      <c r="CC36" s="430"/>
      <c r="CD36" s="24">
        <f>IF('Encodage réponses Es'!Y34="","",'Encodage réponses Es'!Y34)</f>
      </c>
      <c r="CE36" s="26">
        <f>IF('Encodage réponses Es'!Z34="","",'Encodage réponses Es'!Z34)</f>
      </c>
      <c r="CF36" s="359">
        <f t="shared" si="1"/>
      </c>
      <c r="CG36" s="410"/>
      <c r="CH36" s="22">
        <f>IF('Encodage réponses Es'!BN34="","",'Encodage réponses Es'!BN34)</f>
      </c>
      <c r="CI36" s="429">
        <f t="shared" si="11"/>
      </c>
      <c r="CJ36" s="430"/>
      <c r="CK36" s="197">
        <f>IF('Encodage réponses Es'!BM34="","",'Encodage réponses Es'!BM34)</f>
      </c>
      <c r="CL36" s="429">
        <f t="shared" si="12"/>
      </c>
      <c r="CM36" s="430"/>
      <c r="CN36" s="69">
        <f>IF('Encodage réponses Es'!BO34="","",'Encodage réponses Es'!BO34)</f>
      </c>
      <c r="CO36" s="429">
        <f t="shared" si="13"/>
      </c>
      <c r="CP36" s="430"/>
      <c r="CQ36" s="69">
        <f>IF('Encodage réponses Es'!BP34="","",'Encodage réponses Es'!BP34)</f>
      </c>
      <c r="CR36" s="429">
        <f t="shared" si="14"/>
      </c>
      <c r="CS36" s="430"/>
      <c r="CT36" s="69">
        <f>IF('Encodage réponses Es'!BQ34="","",'Encodage réponses Es'!BQ34)</f>
      </c>
      <c r="CU36" s="429">
        <f t="shared" si="15"/>
      </c>
      <c r="CV36" s="430"/>
      <c r="CW36" s="69">
        <f>IF('Encodage réponses Es'!BR34="","",'Encodage réponses Es'!BR34)</f>
      </c>
      <c r="CX36" s="429">
        <f t="shared" si="16"/>
      </c>
      <c r="CY36" s="430"/>
      <c r="CZ36" s="69">
        <f>IF('Encodage réponses Es'!BU34="","",'Encodage réponses Es'!BU34)</f>
      </c>
      <c r="DA36" s="429">
        <f t="shared" si="17"/>
      </c>
      <c r="DB36" s="430"/>
      <c r="DC36" s="24">
        <f>IF('Encodage réponses Es'!BT34="","",'Encodage réponses Es'!BT34)</f>
      </c>
      <c r="DD36" s="429">
        <f t="shared" si="18"/>
      </c>
      <c r="DE36" s="430"/>
      <c r="DF36" s="24">
        <f>IF('Encodage réponses Es'!BL34="","",'Encodage réponses Es'!BL34)</f>
      </c>
      <c r="DG36" s="429">
        <f t="shared" si="19"/>
      </c>
      <c r="DH36" s="430"/>
      <c r="DI36" s="194"/>
      <c r="DJ36" s="24">
        <f>IF('Encodage réponses Es'!BS34="","",'Encodage réponses Es'!BS34)</f>
      </c>
      <c r="DK36" s="429">
        <f t="shared" si="20"/>
      </c>
      <c r="DL36" s="430"/>
    </row>
    <row r="37" spans="1:116" ht="12.75">
      <c r="A37" s="392"/>
      <c r="B37" s="393"/>
      <c r="C37" s="161">
        <v>33</v>
      </c>
      <c r="F37" s="323">
        <f t="shared" si="2"/>
      </c>
      <c r="G37" s="105">
        <f t="shared" si="3"/>
      </c>
      <c r="H37" s="274">
        <f>IF(OR('Encodage réponses Es'!E35="",F37=""),"",'Encodage réponses Es'!E35)</f>
      </c>
      <c r="J37" s="323">
        <f t="shared" si="4"/>
      </c>
      <c r="K37" s="105">
        <f t="shared" si="5"/>
      </c>
      <c r="L37" s="218">
        <f>IF(OR('Encodage réponses Es'!BK35="",J37=""),"",'Encodage réponses Es'!BK35)</f>
      </c>
      <c r="N37" s="161"/>
      <c r="O37" s="21">
        <f>IF('Encodage réponses Es'!AI35="","",'Encodage réponses Es'!AI35)</f>
      </c>
      <c r="P37" s="22">
        <f>IF('Encodage réponses Es'!AV35="","",'Encodage réponses Es'!AV35)</f>
      </c>
      <c r="Q37" s="137">
        <f>IF('Encodage réponses Es'!AX35="","",'Encodage réponses Es'!AX35)</f>
      </c>
      <c r="R37" s="359">
        <f t="shared" si="21"/>
      </c>
      <c r="S37" s="410"/>
      <c r="T37" s="21">
        <f>IF('Encodage réponses Es'!G35="","",'Encodage réponses Es'!G35)</f>
      </c>
      <c r="U37" s="22">
        <f>IF('Encodage réponses Es'!I35="","",'Encodage réponses Es'!I35)</f>
      </c>
      <c r="V37" s="22">
        <f>IF('Encodage réponses Es'!K35="","",'Encodage réponses Es'!K35)</f>
      </c>
      <c r="W37" s="22">
        <f>IF('Encodage réponses Es'!M35="","",'Encodage réponses Es'!M35)</f>
      </c>
      <c r="X37" s="22">
        <f>IF('Encodage réponses Es'!O35="","",'Encodage réponses Es'!O35)</f>
      </c>
      <c r="Y37" s="22">
        <f>IF('Encodage réponses Es'!P35="","",'Encodage réponses Es'!P35)</f>
      </c>
      <c r="Z37" s="22">
        <f>IF('Encodage réponses Es'!AA35="","",'Encodage réponses Es'!AA35)</f>
      </c>
      <c r="AA37" s="22">
        <f>IF('Encodage réponses Es'!AB35="","",'Encodage réponses Es'!AB35)</f>
      </c>
      <c r="AB37" s="22">
        <f>IF('Encodage réponses Es'!AF35="","",'Encodage réponses Es'!AF35)</f>
      </c>
      <c r="AC37" s="22">
        <f>IF('Encodage réponses Es'!AG35="","",'Encodage réponses Es'!AG35)</f>
      </c>
      <c r="AD37" s="22">
        <f>IF('Encodage réponses Es'!AH35="","",'Encodage réponses Es'!AH35)</f>
      </c>
      <c r="AE37" s="22">
        <f>IF('Encodage réponses Es'!AM35="","",'Encodage réponses Es'!AM35)</f>
      </c>
      <c r="AF37" s="22">
        <f>IF('Encodage réponses Es'!AN35="","",'Encodage réponses Es'!AN35)</f>
      </c>
      <c r="AG37" s="22">
        <f>IF('Encodage réponses Es'!AP35="","",'Encodage réponses Es'!AP35)</f>
      </c>
      <c r="AH37" s="22">
        <f>IF('Encodage réponses Es'!AR35="","",'Encodage réponses Es'!AR35)</f>
      </c>
      <c r="AI37" s="22">
        <f>IF('Encodage réponses Es'!AW35="","",'Encodage réponses Es'!AW35)</f>
      </c>
      <c r="AJ37" s="22">
        <f>IF('Encodage réponses Es'!AY35="","",'Encodage réponses Es'!AY35)</f>
      </c>
      <c r="AK37" s="22">
        <f>IF('Encodage réponses Es'!BA35="","",'Encodage réponses Es'!BA35)</f>
      </c>
      <c r="AL37" s="22">
        <f>IF('Encodage réponses Es'!BB35="","",'Encodage réponses Es'!BB35)</f>
      </c>
      <c r="AM37" s="22">
        <f>IF('Encodage réponses Es'!BC35="","",'Encodage réponses Es'!BC35)</f>
      </c>
      <c r="AN37" s="22">
        <f>IF('Encodage réponses Es'!BD35="","",'Encodage réponses Es'!BD35)</f>
      </c>
      <c r="AO37" s="22">
        <f>IF('Encodage réponses Es'!BE35="","",'Encodage réponses Es'!BE35)</f>
      </c>
      <c r="AP37" s="22">
        <f>IF('Encodage réponses Es'!BF35="","",'Encodage réponses Es'!BF35)</f>
      </c>
      <c r="AQ37" s="22">
        <f>IF('Encodage réponses Es'!BG35="","",'Encodage réponses Es'!BG35)</f>
      </c>
      <c r="AR37" s="22">
        <f>IF('Encodage réponses Es'!BH35="","",'Encodage réponses Es'!BH35)</f>
      </c>
      <c r="AS37" s="22">
        <f>IF('Encodage réponses Es'!BI35="","",'Encodage réponses Es'!BI35)</f>
      </c>
      <c r="AT37" s="137">
        <f>IF('Encodage réponses Es'!BJ35="","",'Encodage réponses Es'!BJ35)</f>
      </c>
      <c r="AU37" s="464">
        <f t="shared" si="6"/>
      </c>
      <c r="AV37" s="465"/>
      <c r="AW37" s="22">
        <f>IF('Encodage réponses Es'!N35="","",'Encodage réponses Es'!N35)</f>
      </c>
      <c r="AX37" s="22">
        <f>IF('Encodage réponses Es'!W35="","",'Encodage réponses Es'!W35)</f>
      </c>
      <c r="AY37" s="22">
        <f>IF('Encodage réponses Es'!X35="","",'Encodage réponses Es'!X35)</f>
      </c>
      <c r="AZ37" s="22">
        <f>IF('Encodage réponses Es'!Y35="","",'Encodage réponses Es'!Y35)</f>
      </c>
      <c r="BA37" s="22">
        <f>IF('Encodage réponses Es'!Z35="","",'Encodage réponses Es'!Z35)</f>
      </c>
      <c r="BB37" s="25">
        <f>IF('Encodage réponses Es'!AD35="","",'Encodage réponses Es'!AD35)</f>
      </c>
      <c r="BC37" s="25">
        <f>IF('Encodage réponses Es'!AE35="","",'Encodage réponses Es'!AE35)</f>
      </c>
      <c r="BD37" s="22">
        <f>IF('Encodage réponses Es'!AO35="","",'Encodage réponses Es'!AO35)</f>
      </c>
      <c r="BE37" s="22">
        <f>IF('Encodage réponses Es'!AS35="","",'Encodage réponses Es'!AS35)</f>
      </c>
      <c r="BF37" s="25">
        <f>IF('Encodage réponses Es'!AZ35="","",'Encodage réponses Es'!AZ35)</f>
      </c>
      <c r="BG37" s="427">
        <f t="shared" si="7"/>
      </c>
      <c r="BH37" s="428"/>
      <c r="BI37" s="25">
        <f>IF('Encodage réponses Es'!F35="","",'Encodage réponses Es'!F35)</f>
      </c>
      <c r="BJ37" s="25">
        <f>IF('Encodage réponses Es'!H35="","",'Encodage réponses Es'!H35)</f>
      </c>
      <c r="BK37" s="25">
        <f>IF('Encodage réponses Es'!J35="","",'Encodage réponses Es'!J35)</f>
      </c>
      <c r="BL37" s="25">
        <f>IF('Encodage réponses Es'!L35="","",'Encodage réponses Es'!L35)</f>
      </c>
      <c r="BM37" s="25">
        <f>IF('Encodage réponses Es'!Q35="","",'Encodage réponses Es'!Q35)</f>
      </c>
      <c r="BN37" s="25">
        <f>IF('Encodage réponses Es'!R35="","",'Encodage réponses Es'!R35)</f>
      </c>
      <c r="BO37" s="25">
        <f>IF('Encodage réponses Es'!U35="","",'Encodage réponses Es'!U35)</f>
      </c>
      <c r="BP37" s="25">
        <f>IF('Encodage réponses Es'!V35="","",'Encodage réponses Es'!V35)</f>
      </c>
      <c r="BQ37" s="25">
        <f>IF('Encodage réponses Es'!AJ35="","",'Encodage réponses Es'!AJ35)</f>
      </c>
      <c r="BR37" s="25">
        <f>IF('Encodage réponses Es'!AK35="","",'Encodage réponses Es'!AK35)</f>
      </c>
      <c r="BS37" s="25">
        <f>IF('Encodage réponses Es'!AL35="","",'Encodage réponses Es'!AL35)</f>
      </c>
      <c r="BT37" s="25">
        <f>IF('Encodage réponses Es'!AT35="","",'Encodage réponses Es'!AT35)</f>
      </c>
      <c r="BU37" s="25">
        <f>IF('Encodage réponses Es'!AU35="","",'Encodage réponses Es'!AU35)</f>
      </c>
      <c r="BV37" s="427">
        <f t="shared" si="8"/>
      </c>
      <c r="BW37" s="428"/>
      <c r="BX37" s="25">
        <f>IF('Encodage réponses Es'!S35="","",'Encodage réponses Es'!S35)</f>
      </c>
      <c r="BY37" s="429">
        <f t="shared" si="9"/>
      </c>
      <c r="BZ37" s="430"/>
      <c r="CA37" s="25">
        <f>IF('Encodage réponses Es'!T35="","",'Encodage réponses Es'!T35)</f>
      </c>
      <c r="CB37" s="429">
        <f t="shared" si="10"/>
      </c>
      <c r="CC37" s="430"/>
      <c r="CD37" s="24">
        <f>IF('Encodage réponses Es'!Y35="","",'Encodage réponses Es'!Y35)</f>
      </c>
      <c r="CE37" s="26">
        <f>IF('Encodage réponses Es'!Z35="","",'Encodage réponses Es'!Z35)</f>
      </c>
      <c r="CF37" s="359">
        <f t="shared" si="1"/>
      </c>
      <c r="CG37" s="410"/>
      <c r="CH37" s="22">
        <f>IF('Encodage réponses Es'!BN35="","",'Encodage réponses Es'!BN35)</f>
      </c>
      <c r="CI37" s="429">
        <f t="shared" si="11"/>
      </c>
      <c r="CJ37" s="430"/>
      <c r="CK37" s="197">
        <f>IF('Encodage réponses Es'!BM35="","",'Encodage réponses Es'!BM35)</f>
      </c>
      <c r="CL37" s="429">
        <f t="shared" si="12"/>
      </c>
      <c r="CM37" s="430"/>
      <c r="CN37" s="69">
        <f>IF('Encodage réponses Es'!BO35="","",'Encodage réponses Es'!BO35)</f>
      </c>
      <c r="CO37" s="429">
        <f t="shared" si="13"/>
      </c>
      <c r="CP37" s="430"/>
      <c r="CQ37" s="69">
        <f>IF('Encodage réponses Es'!BP35="","",'Encodage réponses Es'!BP35)</f>
      </c>
      <c r="CR37" s="429">
        <f t="shared" si="14"/>
      </c>
      <c r="CS37" s="430"/>
      <c r="CT37" s="69">
        <f>IF('Encodage réponses Es'!BQ35="","",'Encodage réponses Es'!BQ35)</f>
      </c>
      <c r="CU37" s="429">
        <f t="shared" si="15"/>
      </c>
      <c r="CV37" s="430"/>
      <c r="CW37" s="69">
        <f>IF('Encodage réponses Es'!BR35="","",'Encodage réponses Es'!BR35)</f>
      </c>
      <c r="CX37" s="429">
        <f t="shared" si="16"/>
      </c>
      <c r="CY37" s="430"/>
      <c r="CZ37" s="69">
        <f>IF('Encodage réponses Es'!BU35="","",'Encodage réponses Es'!BU35)</f>
      </c>
      <c r="DA37" s="429">
        <f t="shared" si="17"/>
      </c>
      <c r="DB37" s="430"/>
      <c r="DC37" s="24">
        <f>IF('Encodage réponses Es'!BT35="","",'Encodage réponses Es'!BT35)</f>
      </c>
      <c r="DD37" s="429">
        <f t="shared" si="18"/>
      </c>
      <c r="DE37" s="430"/>
      <c r="DF37" s="24">
        <f>IF('Encodage réponses Es'!BL35="","",'Encodage réponses Es'!BL35)</f>
      </c>
      <c r="DG37" s="429">
        <f t="shared" si="19"/>
      </c>
      <c r="DH37" s="430"/>
      <c r="DI37" s="194"/>
      <c r="DJ37" s="24">
        <f>IF('Encodage réponses Es'!BS35="","",'Encodage réponses Es'!BS35)</f>
      </c>
      <c r="DK37" s="429">
        <f t="shared" si="20"/>
      </c>
      <c r="DL37" s="430"/>
    </row>
    <row r="38" spans="1:116" ht="12.75" customHeight="1" thickBot="1">
      <c r="A38" s="394"/>
      <c r="B38" s="395"/>
      <c r="C38" s="164">
        <v>34</v>
      </c>
      <c r="D38" s="128"/>
      <c r="E38" s="128"/>
      <c r="F38" s="324">
        <f t="shared" si="2"/>
      </c>
      <c r="G38" s="106">
        <f t="shared" si="3"/>
      </c>
      <c r="H38" s="275">
        <f>IF(OR('Encodage réponses Es'!E36="",F38=""),"",'Encodage réponses Es'!E36)</f>
      </c>
      <c r="I38" s="128"/>
      <c r="J38" s="324">
        <f t="shared" si="4"/>
      </c>
      <c r="K38" s="106">
        <f t="shared" si="5"/>
      </c>
      <c r="L38" s="219">
        <f>IF(OR('Encodage réponses Es'!BK36="",J38=""),"",'Encodage réponses Es'!BK36)</f>
      </c>
      <c r="M38" s="122"/>
      <c r="N38" s="164"/>
      <c r="O38" s="265">
        <f>IF('Encodage réponses Es'!AI36="","",'Encodage réponses Es'!AI36)</f>
      </c>
      <c r="P38" s="226">
        <f>IF('Encodage réponses Es'!AV36="","",'Encodage réponses Es'!AV36)</f>
      </c>
      <c r="Q38" s="227">
        <f>IF('Encodage réponses Es'!AX36="","",'Encodage réponses Es'!AX36)</f>
      </c>
      <c r="R38" s="405">
        <f t="shared" si="21"/>
      </c>
      <c r="S38" s="406"/>
      <c r="T38" s="265">
        <f>IF('Encodage réponses Es'!G36="","",'Encodage réponses Es'!G36)</f>
      </c>
      <c r="U38" s="226">
        <f>IF('Encodage réponses Es'!I36="","",'Encodage réponses Es'!I36)</f>
      </c>
      <c r="V38" s="226">
        <f>IF('Encodage réponses Es'!K36="","",'Encodage réponses Es'!K36)</f>
      </c>
      <c r="W38" s="226">
        <f>IF('Encodage réponses Es'!M36="","",'Encodage réponses Es'!M36)</f>
      </c>
      <c r="X38" s="226">
        <f>IF('Encodage réponses Es'!O36="","",'Encodage réponses Es'!O36)</f>
      </c>
      <c r="Y38" s="226">
        <f>IF('Encodage réponses Es'!P36="","",'Encodage réponses Es'!P36)</f>
      </c>
      <c r="Z38" s="226">
        <f>IF('Encodage réponses Es'!AA36="","",'Encodage réponses Es'!AA36)</f>
      </c>
      <c r="AA38" s="226">
        <f>IF('Encodage réponses Es'!AB36="","",'Encodage réponses Es'!AB36)</f>
      </c>
      <c r="AB38" s="226">
        <f>IF('Encodage réponses Es'!AF36="","",'Encodage réponses Es'!AF36)</f>
      </c>
      <c r="AC38" s="226">
        <f>IF('Encodage réponses Es'!AG36="","",'Encodage réponses Es'!AG36)</f>
      </c>
      <c r="AD38" s="226">
        <f>IF('Encodage réponses Es'!AH36="","",'Encodage réponses Es'!AH36)</f>
      </c>
      <c r="AE38" s="226">
        <f>IF('Encodage réponses Es'!AM36="","",'Encodage réponses Es'!AM36)</f>
      </c>
      <c r="AF38" s="226">
        <f>IF('Encodage réponses Es'!AN36="","",'Encodage réponses Es'!AN36)</f>
      </c>
      <c r="AG38" s="226">
        <f>IF('Encodage réponses Es'!AP36="","",'Encodage réponses Es'!AP36)</f>
      </c>
      <c r="AH38" s="226">
        <f>IF('Encodage réponses Es'!AR36="","",'Encodage réponses Es'!AR36)</f>
      </c>
      <c r="AI38" s="226">
        <f>IF('Encodage réponses Es'!AW36="","",'Encodage réponses Es'!AW36)</f>
      </c>
      <c r="AJ38" s="226">
        <f>IF('Encodage réponses Es'!AY36="","",'Encodage réponses Es'!AY36)</f>
      </c>
      <c r="AK38" s="226">
        <f>IF('Encodage réponses Es'!BA36="","",'Encodage réponses Es'!BA36)</f>
      </c>
      <c r="AL38" s="226">
        <f>IF('Encodage réponses Es'!BB36="","",'Encodage réponses Es'!BB36)</f>
      </c>
      <c r="AM38" s="226">
        <f>IF('Encodage réponses Es'!BC36="","",'Encodage réponses Es'!BC36)</f>
      </c>
      <c r="AN38" s="226">
        <f>IF('Encodage réponses Es'!BD36="","",'Encodage réponses Es'!BD36)</f>
      </c>
      <c r="AO38" s="226">
        <f>IF('Encodage réponses Es'!BE36="","",'Encodage réponses Es'!BE36)</f>
      </c>
      <c r="AP38" s="226">
        <f>IF('Encodage réponses Es'!BF36="","",'Encodage réponses Es'!BF36)</f>
      </c>
      <c r="AQ38" s="226">
        <f>IF('Encodage réponses Es'!BG36="","",'Encodage réponses Es'!BG36)</f>
      </c>
      <c r="AR38" s="226">
        <f>IF('Encodage réponses Es'!BH36="","",'Encodage réponses Es'!BH36)</f>
      </c>
      <c r="AS38" s="226">
        <f>IF('Encodage réponses Es'!BI36="","",'Encodage réponses Es'!BI36)</f>
      </c>
      <c r="AT38" s="227">
        <f>IF('Encodage réponses Es'!BJ36="","",'Encodage réponses Es'!BJ36)</f>
      </c>
      <c r="AU38" s="462">
        <f t="shared" si="6"/>
      </c>
      <c r="AV38" s="463"/>
      <c r="AW38" s="226">
        <f>IF('Encodage réponses Es'!N36="","",'Encodage réponses Es'!N36)</f>
      </c>
      <c r="AX38" s="226">
        <f>IF('Encodage réponses Es'!W36="","",'Encodage réponses Es'!W36)</f>
      </c>
      <c r="AY38" s="226">
        <f>IF('Encodage réponses Es'!X36="","",'Encodage réponses Es'!X36)</f>
      </c>
      <c r="AZ38" s="226">
        <f>IF('Encodage réponses Es'!Y36="","",'Encodage réponses Es'!Y36)</f>
      </c>
      <c r="BA38" s="226">
        <f>IF('Encodage réponses Es'!Z36="","",'Encodage réponses Es'!Z36)</f>
      </c>
      <c r="BB38" s="228">
        <f>IF('Encodage réponses Es'!AD36="","",'Encodage réponses Es'!AD36)</f>
      </c>
      <c r="BC38" s="228">
        <f>IF('Encodage réponses Es'!AE36="","",'Encodage réponses Es'!AE36)</f>
      </c>
      <c r="BD38" s="226">
        <f>IF('Encodage réponses Es'!AO36="","",'Encodage réponses Es'!AO36)</f>
      </c>
      <c r="BE38" s="226">
        <f>IF('Encodage réponses Es'!AS36="","",'Encodage réponses Es'!AS36)</f>
      </c>
      <c r="BF38" s="228">
        <f>IF('Encodage réponses Es'!AZ36="","",'Encodage réponses Es'!AZ36)</f>
      </c>
      <c r="BG38" s="421">
        <f t="shared" si="7"/>
      </c>
      <c r="BH38" s="422"/>
      <c r="BI38" s="228">
        <f>IF('Encodage réponses Es'!F36="","",'Encodage réponses Es'!F36)</f>
      </c>
      <c r="BJ38" s="228">
        <f>IF('Encodage réponses Es'!H36="","",'Encodage réponses Es'!H36)</f>
      </c>
      <c r="BK38" s="228">
        <f>IF('Encodage réponses Es'!J36="","",'Encodage réponses Es'!J36)</f>
      </c>
      <c r="BL38" s="228">
        <f>IF('Encodage réponses Es'!L36="","",'Encodage réponses Es'!L36)</f>
      </c>
      <c r="BM38" s="228">
        <f>IF('Encodage réponses Es'!Q36="","",'Encodage réponses Es'!Q36)</f>
      </c>
      <c r="BN38" s="228">
        <f>IF('Encodage réponses Es'!R36="","",'Encodage réponses Es'!R36)</f>
      </c>
      <c r="BO38" s="228">
        <f>IF('Encodage réponses Es'!U36="","",'Encodage réponses Es'!U36)</f>
      </c>
      <c r="BP38" s="228">
        <f>IF('Encodage réponses Es'!V36="","",'Encodage réponses Es'!V36)</f>
      </c>
      <c r="BQ38" s="228">
        <f>IF('Encodage réponses Es'!AJ36="","",'Encodage réponses Es'!AJ36)</f>
      </c>
      <c r="BR38" s="228">
        <f>IF('Encodage réponses Es'!AK36="","",'Encodage réponses Es'!AK36)</f>
      </c>
      <c r="BS38" s="228">
        <f>IF('Encodage réponses Es'!AL36="","",'Encodage réponses Es'!AL36)</f>
      </c>
      <c r="BT38" s="228">
        <f>IF('Encodage réponses Es'!AT36="","",'Encodage réponses Es'!AT36)</f>
      </c>
      <c r="BU38" s="228">
        <f>IF('Encodage réponses Es'!AU36="","",'Encodage réponses Es'!AU36)</f>
      </c>
      <c r="BV38" s="421">
        <f t="shared" si="8"/>
      </c>
      <c r="BW38" s="422"/>
      <c r="BX38" s="228">
        <f>IF('Encodage réponses Es'!S36="","",'Encodage réponses Es'!S36)</f>
      </c>
      <c r="BY38" s="431">
        <f t="shared" si="9"/>
      </c>
      <c r="BZ38" s="432"/>
      <c r="CA38" s="228">
        <f>IF('Encodage réponses Es'!T36="","",'Encodage réponses Es'!T36)</f>
      </c>
      <c r="CB38" s="431">
        <f t="shared" si="10"/>
      </c>
      <c r="CC38" s="432"/>
      <c r="CD38" s="229">
        <f>IF('Encodage réponses Es'!Y36="","",'Encodage réponses Es'!Y36)</f>
      </c>
      <c r="CE38" s="230">
        <f>IF('Encodage réponses Es'!Z36="","",'Encodage réponses Es'!Z36)</f>
      </c>
      <c r="CF38" s="405">
        <f t="shared" si="1"/>
      </c>
      <c r="CG38" s="406"/>
      <c r="CH38" s="226">
        <f>IF('Encodage réponses Es'!BN36="","",'Encodage réponses Es'!BN36)</f>
      </c>
      <c r="CI38" s="431">
        <f t="shared" si="11"/>
      </c>
      <c r="CJ38" s="432"/>
      <c r="CK38" s="231">
        <f>IF('Encodage réponses Es'!BM36="","",'Encodage réponses Es'!BM36)</f>
      </c>
      <c r="CL38" s="431">
        <f t="shared" si="12"/>
      </c>
      <c r="CM38" s="432"/>
      <c r="CN38" s="232">
        <f>IF('Encodage réponses Es'!BO36="","",'Encodage réponses Es'!BO36)</f>
      </c>
      <c r="CO38" s="431">
        <f t="shared" si="13"/>
      </c>
      <c r="CP38" s="432"/>
      <c r="CQ38" s="231">
        <f>IF('Encodage réponses Es'!BP36="","",'Encodage réponses Es'!BP36)</f>
      </c>
      <c r="CR38" s="431">
        <f t="shared" si="14"/>
      </c>
      <c r="CS38" s="432"/>
      <c r="CT38" s="232">
        <f>IF('Encodage réponses Es'!BQ36="","",'Encodage réponses Es'!BQ36)</f>
      </c>
      <c r="CU38" s="431">
        <f t="shared" si="15"/>
      </c>
      <c r="CV38" s="432"/>
      <c r="CW38" s="232">
        <f>IF('Encodage réponses Es'!BR36="","",'Encodage réponses Es'!BR36)</f>
      </c>
      <c r="CX38" s="431">
        <f t="shared" si="16"/>
      </c>
      <c r="CY38" s="432"/>
      <c r="CZ38" s="232">
        <f>IF('Encodage réponses Es'!BU36="","",'Encodage réponses Es'!BU36)</f>
      </c>
      <c r="DA38" s="431">
        <f t="shared" si="17"/>
      </c>
      <c r="DB38" s="432"/>
      <c r="DC38" s="229">
        <f>IF('Encodage réponses Es'!BT36="","",'Encodage réponses Es'!BT36)</f>
      </c>
      <c r="DD38" s="431">
        <f t="shared" si="18"/>
      </c>
      <c r="DE38" s="432"/>
      <c r="DF38" s="229">
        <f>IF('Encodage réponses Es'!BL36="","",'Encodage réponses Es'!BL36)</f>
      </c>
      <c r="DG38" s="431">
        <f t="shared" si="19"/>
      </c>
      <c r="DH38" s="432"/>
      <c r="DI38" s="233"/>
      <c r="DJ38" s="229">
        <f>IF('Encodage réponses Es'!BS36="","",'Encodage réponses Es'!BS36)</f>
      </c>
      <c r="DK38" s="431">
        <f t="shared" si="20"/>
      </c>
      <c r="DL38" s="432"/>
    </row>
    <row r="39" spans="4:116" ht="12.75" customHeight="1" thickBot="1">
      <c r="D39" s="122"/>
      <c r="E39" s="122"/>
      <c r="I39" s="122"/>
      <c r="M39" s="122"/>
      <c r="O39" s="134"/>
      <c r="P39" s="135"/>
      <c r="Q39" s="136"/>
      <c r="R39" s="40"/>
      <c r="S39" s="40"/>
      <c r="T39" s="24">
        <f>IF('Encodage réponses Es'!G37="","",'Encodage réponses Es'!G37)</f>
      </c>
      <c r="U39" s="25">
        <f>IF('Encodage réponses Es'!I37="","",'Encodage réponses Es'!I37)</f>
      </c>
      <c r="V39" s="25">
        <f>IF('Encodage réponses Es'!K37="","",'Encodage réponses Es'!K37)</f>
      </c>
      <c r="W39" s="25">
        <f>IF('Encodage réponses Es'!M37="","",'Encodage réponses Es'!M37)</f>
      </c>
      <c r="X39" s="25">
        <f>IF('Encodage réponses Es'!O37="","",'Encodage réponses Es'!O37)</f>
      </c>
      <c r="Y39" s="25">
        <f>IF('Encodage réponses Es'!P37="","",'Encodage réponses Es'!P37)</f>
      </c>
      <c r="Z39" s="25">
        <f>IF('Encodage réponses Es'!AA37="","",'Encodage réponses Es'!AA37)</f>
      </c>
      <c r="AA39" s="25">
        <f>IF('Encodage réponses Es'!AB37="","",'Encodage réponses Es'!AB37)</f>
      </c>
      <c r="AB39" s="25">
        <f>IF('Encodage réponses Es'!AF37="","",'Encodage réponses Es'!AF37)</f>
      </c>
      <c r="AC39" s="25">
        <f>IF('Encodage réponses Es'!AG37="","",'Encodage réponses Es'!AG37)</f>
      </c>
      <c r="AD39" s="25">
        <f>IF('Encodage réponses Es'!AH37="","",'Encodage réponses Es'!AH37)</f>
      </c>
      <c r="AE39" s="25">
        <f>IF('Encodage réponses Es'!AM37="","",'Encodage réponses Es'!AM37)</f>
      </c>
      <c r="AF39" s="25">
        <f>IF('Encodage réponses Es'!AN37="","",'Encodage réponses Es'!AN37)</f>
      </c>
      <c r="AG39" s="25">
        <f>IF('Encodage réponses Es'!AP37="","",'Encodage réponses Es'!AP37)</f>
      </c>
      <c r="AH39" s="25">
        <f>IF('Encodage réponses Es'!AR37="","",'Encodage réponses Es'!AR37)</f>
      </c>
      <c r="AI39" s="25">
        <f>IF('Encodage réponses Es'!AW37="","",'Encodage réponses Es'!AW37)</f>
      </c>
      <c r="AJ39" s="25">
        <f>IF('Encodage réponses Es'!AY37="","",'Encodage réponses Es'!AY37)</f>
      </c>
      <c r="AK39" s="25"/>
      <c r="AL39" s="25">
        <f>IF('Encodage réponses Es'!BB37="","",'Encodage réponses Es'!BB37)</f>
      </c>
      <c r="AM39" s="25">
        <f>IF('Encodage réponses Es'!BC37="","",'Encodage réponses Es'!BC37)</f>
      </c>
      <c r="AN39" s="25">
        <f>IF('Encodage réponses Es'!BD37="","",'Encodage réponses Es'!BD37)</f>
      </c>
      <c r="AO39" s="25">
        <f>IF('Encodage réponses Es'!BE37="","",'Encodage réponses Es'!BE37)</f>
      </c>
      <c r="AP39" s="25">
        <f>IF('Encodage réponses Es'!BF37="","",'Encodage réponses Es'!BF37)</f>
      </c>
      <c r="AQ39" s="25">
        <f>IF('Encodage réponses Es'!BG37="","",'Encodage réponses Es'!BG37)</f>
      </c>
      <c r="AR39" s="25">
        <f>IF('Encodage réponses Es'!BH37="","",'Encodage réponses Es'!BH37)</f>
      </c>
      <c r="AS39" s="25">
        <f>IF('Encodage réponses Es'!BI37="","",'Encodage réponses Es'!BI37)</f>
      </c>
      <c r="AT39" s="136">
        <f>IF('Encodage réponses Es'!BJ37="","",'Encodage réponses Es'!BJ37)</f>
      </c>
      <c r="AU39" s="40"/>
      <c r="AV39" s="40"/>
      <c r="AW39" s="25">
        <f>IF('Encodage réponses Es'!N37="","",'Encodage réponses Es'!N37)</f>
      </c>
      <c r="AX39" s="25">
        <f>IF('Encodage réponses Es'!W37="","",'Encodage réponses Es'!W37)</f>
      </c>
      <c r="AY39" s="25">
        <f>IF('Encodage réponses Es'!X37="","",'Encodage réponses Es'!X37)</f>
      </c>
      <c r="AZ39" s="25">
        <f>IF('Encodage réponses Es'!Y37="","",'Encodage réponses Es'!Y37)</f>
      </c>
      <c r="BA39" s="223">
        <f>IF('Encodage réponses Es'!Z37="","",'Encodage réponses Es'!Z37)</f>
      </c>
      <c r="BB39" s="167">
        <f>IF('Encodage réponses Es'!AD37="","",'Encodage réponses Es'!AD37)</f>
      </c>
      <c r="BC39" s="25">
        <f>IF('Encodage réponses Es'!AE37="","",'Encodage réponses Es'!AE37)</f>
      </c>
      <c r="BD39" s="25">
        <f>IF('Encodage réponses Es'!AO37="","",'Encodage réponses Es'!AO37)</f>
      </c>
      <c r="BE39" s="25">
        <f>IF('Encodage réponses Es'!AR37="","",'Encodage réponses Es'!AR37)</f>
      </c>
      <c r="BF39" s="25">
        <f>IF('Encodage réponses Es'!AZ37="","",'Encodage réponses Es'!AZ37)</f>
      </c>
      <c r="BG39" s="224"/>
      <c r="BH39" s="74"/>
      <c r="BI39" s="25">
        <f>IF('Encodage réponses Es'!F37="","",'Encodage réponses Es'!F37)</f>
      </c>
      <c r="BJ39" s="25">
        <f>IF('Encodage réponses Es'!H37="","",'Encodage réponses Es'!H37)</f>
      </c>
      <c r="BK39" s="25">
        <f>IF('Encodage réponses Es'!J37="","",'Encodage réponses Es'!J37)</f>
      </c>
      <c r="BL39" s="25">
        <f>IF('Encodage réponses Es'!L37="","",'Encodage réponses Es'!L37)</f>
      </c>
      <c r="BM39" s="25">
        <f>IF('Encodage réponses Es'!Q37="","",'Encodage réponses Es'!Q37)</f>
      </c>
      <c r="BN39" s="25">
        <f>IF('Encodage réponses Es'!R37="","",'Encodage réponses Es'!R37)</f>
      </c>
      <c r="BO39" s="25">
        <f>IF('Encodage réponses Es'!U37="","",'Encodage réponses Es'!U37)</f>
      </c>
      <c r="BP39" s="25">
        <f>IF('Encodage réponses Es'!V37="","",'Encodage réponses Es'!V37)</f>
      </c>
      <c r="BQ39" s="25">
        <f>IF('Encodage réponses Es'!AJ37="","",'Encodage réponses Es'!AJ37)</f>
      </c>
      <c r="BR39" s="25">
        <f>IF('Encodage réponses Es'!AK37="","",'Encodage réponses Es'!AK37)</f>
      </c>
      <c r="BS39" s="25">
        <f>IF('Encodage réponses Es'!AL37="","",'Encodage réponses Es'!AL37)</f>
      </c>
      <c r="BT39" s="25">
        <f>IF('Encodage réponses Es'!AT37="","",'Encodage réponses Es'!AT37)</f>
      </c>
      <c r="BU39" s="25">
        <f>IF('Encodage réponses Es'!AU37="","",'Encodage réponses Es'!AU37)</f>
      </c>
      <c r="BV39" s="50"/>
      <c r="BW39" s="50"/>
      <c r="BX39" s="25">
        <f>IF('Encodage réponses Es'!S37="","",'Encodage réponses Es'!S37)</f>
      </c>
      <c r="BY39" s="67"/>
      <c r="BZ39" s="67"/>
      <c r="CA39" s="25"/>
      <c r="CB39" s="40"/>
      <c r="CC39" s="40"/>
      <c r="CD39" s="24">
        <f>IF('Encodage réponses Es'!Y37="","",'Encodage réponses Es'!Y37)</f>
      </c>
      <c r="CE39" s="26">
        <f>IF('Encodage réponses Es'!Z37="","",'Encodage réponses Es'!Z37)</f>
      </c>
      <c r="CF39" s="50"/>
      <c r="CG39" s="50"/>
      <c r="CH39" s="25">
        <f>IF('Encodage réponses Es'!BN37="","",'Encodage réponses Es'!BN37)</f>
      </c>
      <c r="CI39" s="50"/>
      <c r="CJ39" s="50"/>
      <c r="CK39" s="225">
        <f>IF('Encodage réponses Es'!BM37="","",'Encodage réponses Es'!BM37)</f>
      </c>
      <c r="CL39" s="50"/>
      <c r="CM39" s="50"/>
      <c r="CN39" s="69">
        <f>IF('Encodage réponses Es'!BO37="","",'Encodage réponses Es'!BO37)</f>
      </c>
      <c r="CO39" s="50"/>
      <c r="CP39" s="50"/>
      <c r="CQ39" s="69">
        <f>IF('Encodage réponses Es'!BP37="","",'Encodage réponses Es'!BP37)</f>
      </c>
      <c r="CR39" s="50"/>
      <c r="CS39" s="50"/>
      <c r="CT39" s="69">
        <f>IF('Encodage réponses Es'!BQ37="","",'Encodage réponses Es'!BQ37)</f>
      </c>
      <c r="CU39" s="50"/>
      <c r="CV39" s="50"/>
      <c r="CW39" s="69">
        <f>IF('Encodage réponses Es'!BR37="","",'Encodage réponses Es'!BR37)</f>
      </c>
      <c r="CX39" s="50"/>
      <c r="CY39" s="50"/>
      <c r="CZ39" s="69">
        <f>IF('Encodage réponses Es'!BU37="","",'Encodage réponses Es'!BU37)</f>
      </c>
      <c r="DA39" s="50"/>
      <c r="DB39" s="50"/>
      <c r="DC39" s="24">
        <f>IF('Encodage réponses Es'!BT37="","",'Encodage réponses Es'!BT37)</f>
      </c>
      <c r="DD39" s="50"/>
      <c r="DE39" s="74"/>
      <c r="DF39" s="24">
        <f>IF('Encodage réponses Es'!BL37="","",'Encodage réponses Es'!BL37)</f>
      </c>
      <c r="DG39" s="50"/>
      <c r="DH39" s="74"/>
      <c r="DI39" s="195"/>
      <c r="DJ39" s="24">
        <f>IF('Encodage réponses Es'!BS37="","",'Encodage réponses Es'!BS37)</f>
      </c>
      <c r="DK39" s="50"/>
      <c r="DL39" s="50"/>
    </row>
    <row r="40" spans="2:116" ht="12.75" customHeight="1">
      <c r="B40" s="128"/>
      <c r="C40" s="128"/>
      <c r="D40" s="122"/>
      <c r="E40" s="122"/>
      <c r="F40" s="266">
        <f>COUNT(F5:F38)</f>
        <v>0</v>
      </c>
      <c r="G40" s="234" t="s">
        <v>2</v>
      </c>
      <c r="H40" s="267">
        <f>COUNT(H5:H38)</f>
        <v>0</v>
      </c>
      <c r="I40" s="205"/>
      <c r="J40" s="268">
        <f>COUNT(J5:J38)</f>
        <v>0</v>
      </c>
      <c r="K40" s="261" t="s">
        <v>2</v>
      </c>
      <c r="L40" s="269">
        <f>COUNT(L5:L38)</f>
        <v>0</v>
      </c>
      <c r="M40" s="122"/>
      <c r="N40" s="122" t="s">
        <v>6</v>
      </c>
      <c r="O40" s="142">
        <f>IF('Encodage réponses Es'!AI38="","",'Encodage réponses Es'!AI38)</f>
        <v>0</v>
      </c>
      <c r="P40" s="22">
        <f>IF('Encodage réponses Es'!AV38="","",'Encodage réponses Es'!AV38)</f>
        <v>0</v>
      </c>
      <c r="Q40" s="137">
        <f>IF('Encodage réponses Es'!AX38="","",'Encodage réponses Es'!AX38)</f>
        <v>0</v>
      </c>
      <c r="R40" s="59" t="s">
        <v>2</v>
      </c>
      <c r="S40" s="148">
        <f>COUNT(R5:R38)</f>
        <v>0</v>
      </c>
      <c r="T40" s="21">
        <f>IF('Encodage réponses Es'!G38="","",'Encodage réponses Es'!G38)</f>
        <v>0</v>
      </c>
      <c r="U40" s="22">
        <f>IF('Encodage réponses Es'!I38="","",'Encodage réponses Es'!I38)</f>
        <v>0</v>
      </c>
      <c r="V40" s="22">
        <f>IF('Encodage réponses Es'!K38="","",'Encodage réponses Es'!K38)</f>
        <v>0</v>
      </c>
      <c r="W40" s="22">
        <f>IF('Encodage réponses Es'!M38="","",'Encodage réponses Es'!M38)</f>
        <v>0</v>
      </c>
      <c r="X40" s="22">
        <f>IF('Encodage réponses Es'!O38="","",'Encodage réponses Es'!O38)</f>
        <v>0</v>
      </c>
      <c r="Y40" s="22">
        <f>IF('Encodage réponses Es'!P38="","",'Encodage réponses Es'!P38)</f>
        <v>0</v>
      </c>
      <c r="Z40" s="22">
        <f>IF('Encodage réponses Es'!AA38="","",'Encodage réponses Es'!AA38)</f>
        <v>0</v>
      </c>
      <c r="AA40" s="22">
        <f>IF('Encodage réponses Es'!AB38="","",'Encodage réponses Es'!AB38)</f>
        <v>0</v>
      </c>
      <c r="AB40" s="22">
        <f>IF('Encodage réponses Es'!AF38="","",'Encodage réponses Es'!AF38)</f>
        <v>0</v>
      </c>
      <c r="AC40" s="22">
        <f>IF('Encodage réponses Es'!AG38="","",'Encodage réponses Es'!AG38)</f>
        <v>0</v>
      </c>
      <c r="AD40" s="22">
        <f>IF('Encodage réponses Es'!AH38="","",'Encodage réponses Es'!AH38)</f>
        <v>0</v>
      </c>
      <c r="AE40" s="22">
        <f>IF('Encodage réponses Es'!AM38="","",'Encodage réponses Es'!AM38)</f>
        <v>0</v>
      </c>
      <c r="AF40" s="22">
        <f>IF('Encodage réponses Es'!AN38="","",'Encodage réponses Es'!AN38)</f>
        <v>0</v>
      </c>
      <c r="AG40" s="22">
        <f>IF('Encodage réponses Es'!AP38="","",'Encodage réponses Es'!AP38)</f>
        <v>0</v>
      </c>
      <c r="AH40" s="120">
        <f>IF('Encodage réponses Es'!AR38="","",'Encodage réponses Es'!AR38)</f>
        <v>0</v>
      </c>
      <c r="AI40" s="22">
        <f>IF('Encodage réponses Es'!AW38="","",'Encodage réponses Es'!AW38)</f>
        <v>0</v>
      </c>
      <c r="AJ40" s="22">
        <f>IF('Encodage réponses Es'!AY38="","",'Encodage réponses Es'!AY38)</f>
        <v>0</v>
      </c>
      <c r="AK40" s="22">
        <f>IF('Encodage réponses Es'!BA38="","",'Encodage réponses Es'!BA38)</f>
        <v>0</v>
      </c>
      <c r="AL40" s="22">
        <f>IF('Encodage réponses Es'!BB38="","",'Encodage réponses Es'!BB38)</f>
        <v>0</v>
      </c>
      <c r="AM40" s="22">
        <f>IF('Encodage réponses Es'!BC38="","",'Encodage réponses Es'!BC38)</f>
        <v>0</v>
      </c>
      <c r="AN40" s="22">
        <f>IF('Encodage réponses Es'!BD38="","",'Encodage réponses Es'!BD38)</f>
        <v>0</v>
      </c>
      <c r="AO40" s="22">
        <f>IF('Encodage réponses Es'!BE38="","",'Encodage réponses Es'!BE38)</f>
        <v>0</v>
      </c>
      <c r="AP40" s="22">
        <f>IF('Encodage réponses Es'!BF38="","",'Encodage réponses Es'!BF38)</f>
        <v>0</v>
      </c>
      <c r="AQ40" s="22">
        <f>IF('Encodage réponses Es'!BG38="","",'Encodage réponses Es'!BG38)</f>
        <v>0</v>
      </c>
      <c r="AR40" s="22">
        <f>IF('Encodage réponses Es'!BH38="","",'Encodage réponses Es'!BH38)</f>
        <v>0</v>
      </c>
      <c r="AS40" s="22">
        <f>IF('Encodage réponses Es'!BI38="","",'Encodage réponses Es'!BI38)</f>
        <v>0</v>
      </c>
      <c r="AT40" s="137">
        <f>IF('Encodage réponses Es'!BJ38="","",'Encodage réponses Es'!BJ38)</f>
        <v>0</v>
      </c>
      <c r="AU40" s="79" t="s">
        <v>2</v>
      </c>
      <c r="AV40" s="148">
        <f>COUNT(AU5:AU38)</f>
        <v>0</v>
      </c>
      <c r="AW40" s="22">
        <f>IF('Encodage réponses Es'!N38="","",'Encodage réponses Es'!N38)</f>
        <v>0</v>
      </c>
      <c r="AX40" s="22">
        <f>IF('Encodage réponses Es'!W38="","",'Encodage réponses Es'!W38)</f>
        <v>0</v>
      </c>
      <c r="AY40" s="22">
        <f>IF('Encodage réponses Es'!X38="","",'Encodage réponses Es'!X38)</f>
        <v>0</v>
      </c>
      <c r="AZ40" s="22">
        <f>IF('Encodage réponses Es'!Y38="","",'Encodage réponses Es'!Y38)</f>
        <v>0</v>
      </c>
      <c r="BA40" s="22">
        <f>IF('Encodage réponses Es'!Z38="","",'Encodage réponses Es'!Z38)</f>
        <v>0</v>
      </c>
      <c r="BB40" s="22">
        <f>IF('Encodage réponses Es'!AD38="","",'Encodage réponses Es'!AD38)</f>
        <v>0</v>
      </c>
      <c r="BC40" s="25">
        <f>IF('Encodage réponses Es'!AE38="","",'Encodage réponses Es'!AE38)</f>
        <v>0</v>
      </c>
      <c r="BD40" s="371">
        <f>IF('Encodage réponses Es'!AO38="","",'Encodage réponses Es'!AO38)</f>
        <v>0</v>
      </c>
      <c r="BE40" s="371">
        <f>IF('Encodage réponses Es'!AR38="","",'Encodage réponses Es'!AR38)</f>
        <v>0</v>
      </c>
      <c r="BF40" s="25">
        <f>IF('Encodage réponses Es'!AZ38="","",'Encodage réponses Es'!AZ38)</f>
        <v>0</v>
      </c>
      <c r="BG40" s="59" t="s">
        <v>2</v>
      </c>
      <c r="BH40" s="171">
        <f>COUNT(BG5:BG38)</f>
        <v>0</v>
      </c>
      <c r="BI40" s="25">
        <f>IF('Encodage réponses Es'!F38="","",'Encodage réponses Es'!F38)</f>
        <v>0</v>
      </c>
      <c r="BJ40" s="25">
        <f>IF('Encodage réponses Es'!H38="","",'Encodage réponses Es'!H38)</f>
        <v>0</v>
      </c>
      <c r="BK40" s="25">
        <f>IF('Encodage réponses Es'!J38="","",'Encodage réponses Es'!J38)</f>
        <v>0</v>
      </c>
      <c r="BL40" s="25">
        <f>IF('Encodage réponses Es'!L38="","",'Encodage réponses Es'!L38)</f>
        <v>0</v>
      </c>
      <c r="BM40" s="25">
        <f>IF('Encodage réponses Es'!Q38="","",'Encodage réponses Es'!Q38)</f>
        <v>0</v>
      </c>
      <c r="BN40" s="25">
        <f>IF('Encodage réponses Es'!R38="","",'Encodage réponses Es'!R38)</f>
        <v>0</v>
      </c>
      <c r="BO40" s="25">
        <f>IF('Encodage réponses Es'!U38="","",'Encodage réponses Es'!U38)</f>
        <v>0</v>
      </c>
      <c r="BP40" s="25">
        <f>IF('Encodage réponses Es'!V38="","",'Encodage réponses Es'!V38)</f>
        <v>0</v>
      </c>
      <c r="BQ40" s="25">
        <f>IF('Encodage réponses Es'!AJ38="","",'Encodage réponses Es'!AJ38)</f>
        <v>0</v>
      </c>
      <c r="BR40" s="25">
        <f>IF('Encodage réponses Es'!AK38="","",'Encodage réponses Es'!AK38)</f>
        <v>0</v>
      </c>
      <c r="BS40" s="25">
        <f>IF('Encodage réponses Es'!AL38="","",'Encodage réponses Es'!AL38)</f>
        <v>0</v>
      </c>
      <c r="BT40" s="25">
        <f>IF('Encodage réponses Es'!AT38="","",'Encodage réponses Es'!AT38)</f>
        <v>0</v>
      </c>
      <c r="BU40" s="25">
        <f>IF('Encodage réponses Es'!AU38="","",'Encodage réponses Es'!AU38)</f>
        <v>0</v>
      </c>
      <c r="BV40" s="59" t="s">
        <v>2</v>
      </c>
      <c r="BW40" s="148">
        <f>COUNT(BV5:BV38)</f>
        <v>0</v>
      </c>
      <c r="BX40" s="141">
        <f>IF('Encodage réponses Es'!S38="","",'Encodage réponses Es'!S38)</f>
        <v>0</v>
      </c>
      <c r="BY40" s="79" t="s">
        <v>2</v>
      </c>
      <c r="BZ40" s="148">
        <f>COUNT(BY5:BY38)</f>
        <v>0</v>
      </c>
      <c r="CA40" s="141">
        <f>IF('Encodage réponses Es'!T38="","",'Encodage réponses Es'!T38)</f>
        <v>0</v>
      </c>
      <c r="CB40" s="79" t="s">
        <v>2</v>
      </c>
      <c r="CC40" s="171">
        <f>COUNT(CB5:CB38)</f>
        <v>0</v>
      </c>
      <c r="CD40" s="24">
        <f>IF('Encodage réponses Es'!Y38="","",'Encodage réponses Es'!Y38)</f>
        <v>0</v>
      </c>
      <c r="CE40" s="26">
        <f>IF('Encodage réponses Es'!Z38="","",'Encodage réponses Es'!Z38)</f>
        <v>0</v>
      </c>
      <c r="CF40" s="59" t="s">
        <v>2</v>
      </c>
      <c r="CG40" s="71">
        <f>COUNT(CF5:CF38)</f>
        <v>0</v>
      </c>
      <c r="CH40" s="22">
        <f>IF('Encodage réponses Es'!BN38="","",'Encodage réponses Es'!BN38)</f>
        <v>0</v>
      </c>
      <c r="CI40" s="184" t="s">
        <v>2</v>
      </c>
      <c r="CJ40" s="185">
        <f>COUNT(CI5:CI38)</f>
        <v>0</v>
      </c>
      <c r="CK40" s="197">
        <f>IF('Encodage réponses Es'!BM38="","",'Encodage réponses Es'!BM38)</f>
        <v>0</v>
      </c>
      <c r="CL40" s="184" t="s">
        <v>2</v>
      </c>
      <c r="CM40" s="185">
        <f>COUNT(CL5:CL38)</f>
        <v>0</v>
      </c>
      <c r="CN40" s="69">
        <f>IF('Encodage réponses Es'!BO38="","",'Encodage réponses Es'!BO38)</f>
        <v>0</v>
      </c>
      <c r="CO40" s="184" t="s">
        <v>2</v>
      </c>
      <c r="CP40" s="185">
        <f>COUNT(CO5:CO38)</f>
        <v>0</v>
      </c>
      <c r="CQ40" s="69">
        <f>IF('Encodage réponses Es'!BP38="","",'Encodage réponses Es'!BP38)</f>
        <v>0</v>
      </c>
      <c r="CR40" s="184" t="s">
        <v>2</v>
      </c>
      <c r="CS40" s="185">
        <f>COUNT(CR5:CR38)</f>
        <v>0</v>
      </c>
      <c r="CT40" s="69">
        <f>IF('Encodage réponses Es'!BQ38="","",'Encodage réponses Es'!BQ38)</f>
        <v>0</v>
      </c>
      <c r="CU40" s="184" t="s">
        <v>2</v>
      </c>
      <c r="CV40" s="185">
        <f>COUNT(CU5:CU38)</f>
        <v>0</v>
      </c>
      <c r="CW40" s="69">
        <f>IF('Encodage réponses Es'!BR38="","",'Encodage réponses Es'!BR38)</f>
        <v>0</v>
      </c>
      <c r="CX40" s="184" t="s">
        <v>2</v>
      </c>
      <c r="CY40" s="185">
        <f>COUNT(CX5:CX38)</f>
        <v>0</v>
      </c>
      <c r="CZ40" s="69">
        <f>IF('Encodage réponses Es'!BU38="","",'Encodage réponses Es'!BU38)</f>
        <v>0</v>
      </c>
      <c r="DA40" s="184" t="s">
        <v>2</v>
      </c>
      <c r="DB40" s="185">
        <f>COUNT(DA5:DA38)</f>
        <v>0</v>
      </c>
      <c r="DC40" s="24">
        <f>IF('Encodage réponses Es'!BT38="","",'Encodage réponses Es'!BT38)</f>
        <v>0</v>
      </c>
      <c r="DD40" s="184" t="s">
        <v>2</v>
      </c>
      <c r="DE40" s="185">
        <f>COUNT(DD5:DD38)</f>
        <v>0</v>
      </c>
      <c r="DF40" s="24">
        <f>IF('Encodage réponses Es'!BL38="","",'Encodage réponses Es'!BL38)</f>
        <v>0</v>
      </c>
      <c r="DG40" s="184" t="s">
        <v>2</v>
      </c>
      <c r="DH40" s="187">
        <f>COUNT(DG5:DG38)</f>
        <v>0</v>
      </c>
      <c r="DI40" s="189"/>
      <c r="DJ40" s="24">
        <f>IF('Encodage réponses Es'!BS38="","",'Encodage réponses Es'!BS38)</f>
        <v>0</v>
      </c>
      <c r="DK40" s="184" t="s">
        <v>2</v>
      </c>
      <c r="DL40" s="185">
        <f>COUNT(DK5:DK38)</f>
        <v>0</v>
      </c>
    </row>
    <row r="41" spans="1:116" ht="12.75" customHeight="1">
      <c r="A41" s="3"/>
      <c r="B41" s="122"/>
      <c r="C41" s="122"/>
      <c r="D41" s="122"/>
      <c r="E41" s="122"/>
      <c r="F41" s="235" t="s">
        <v>87</v>
      </c>
      <c r="G41" s="236">
        <f>IF(COUNT(G5:G38)=0,"",STDEVP(G5:G38))</f>
      </c>
      <c r="H41" s="237">
        <f>IF(COUNT(H5:H38)=0,"",STDEVP(H5:H38))</f>
      </c>
      <c r="I41" s="122"/>
      <c r="J41" s="262" t="s">
        <v>87</v>
      </c>
      <c r="K41" s="263">
        <f>IF(COUNT(K5:K38)=0,"",STDEVP(K5:K38))</f>
      </c>
      <c r="L41" s="264">
        <f>IF(COUNT(L5:L38)=0,"",STDEVP(L5:L38))</f>
      </c>
      <c r="M41" s="122"/>
      <c r="N41" s="122" t="s">
        <v>9</v>
      </c>
      <c r="O41" s="146">
        <f>IF('Encodage réponses Es'!AI39="","",'Encodage réponses Es'!AI39)</f>
        <v>0</v>
      </c>
      <c r="P41" s="88">
        <f>IF('Encodage réponses Es'!AV39="","",'Encodage réponses Es'!AV39)</f>
        <v>0</v>
      </c>
      <c r="Q41" s="138">
        <f>IF('Encodage réponses Es'!AX39="","",'Encodage réponses Es'!AX39)</f>
        <v>0</v>
      </c>
      <c r="R41" s="59" t="s">
        <v>35</v>
      </c>
      <c r="S41" s="149">
        <f>IF(COUNT(R5:S38)=0,"",AVERAGE(R5:S38))</f>
      </c>
      <c r="T41" s="369">
        <f>IF('Encodage réponses Es'!G39="","",'Encodage réponses Es'!G39)</f>
        <v>0</v>
      </c>
      <c r="U41" s="88">
        <f>IF('Encodage réponses Es'!I39="","",'Encodage réponses Es'!I39)</f>
        <v>0</v>
      </c>
      <c r="V41" s="88">
        <f>IF('Encodage réponses Es'!K39="","",'Encodage réponses Es'!K39)</f>
        <v>0</v>
      </c>
      <c r="W41" s="88">
        <f>IF('Encodage réponses Es'!M39="","",'Encodage réponses Es'!M39)</f>
        <v>0</v>
      </c>
      <c r="X41" s="88">
        <f>IF('Encodage réponses Es'!O39="","",'Encodage réponses Es'!O39)</f>
        <v>0</v>
      </c>
      <c r="Y41" s="88">
        <f>IF('Encodage réponses Es'!P39="","",'Encodage réponses Es'!P39)</f>
        <v>0</v>
      </c>
      <c r="Z41" s="88">
        <f>IF('Encodage réponses Es'!AA39="","",'Encodage réponses Es'!AA39)</f>
        <v>0</v>
      </c>
      <c r="AA41" s="88">
        <f>IF('Encodage réponses Es'!AB39="","",'Encodage réponses Es'!AB39)</f>
        <v>0</v>
      </c>
      <c r="AB41" s="88">
        <f>IF('Encodage réponses Es'!AF39="","",'Encodage réponses Es'!AF39)</f>
        <v>0</v>
      </c>
      <c r="AC41" s="88">
        <f>IF('Encodage réponses Es'!AG39="","",'Encodage réponses Es'!AG39)</f>
        <v>0</v>
      </c>
      <c r="AD41" s="88">
        <f>IF('Encodage réponses Es'!AH39="","",'Encodage réponses Es'!AH39)</f>
        <v>0</v>
      </c>
      <c r="AE41" s="88">
        <f>IF('Encodage réponses Es'!AM39="","",'Encodage réponses Es'!AM39)</f>
        <v>0</v>
      </c>
      <c r="AF41" s="88">
        <f>IF('Encodage réponses Es'!AN39="","",'Encodage réponses Es'!AN39)</f>
        <v>0</v>
      </c>
      <c r="AG41" s="88">
        <f>IF('Encodage réponses Es'!AP39="","",'Encodage réponses Es'!AP39)</f>
        <v>0</v>
      </c>
      <c r="AH41" s="88">
        <f>IF('Encodage réponses Es'!AR39="","",'Encodage réponses Es'!AR39)</f>
        <v>0</v>
      </c>
      <c r="AI41" s="88">
        <f>IF('Encodage réponses Es'!AW39="","",'Encodage réponses Es'!AW39)</f>
        <v>0</v>
      </c>
      <c r="AJ41" s="88">
        <f>IF('Encodage réponses Es'!AY39="","",'Encodage réponses Es'!AY39)</f>
        <v>0</v>
      </c>
      <c r="AK41" s="88">
        <f>IF('Encodage réponses Es'!BA39="","",'Encodage réponses Es'!BA39)</f>
        <v>0</v>
      </c>
      <c r="AL41" s="88">
        <f>IF('Encodage réponses Es'!BB39="","",'Encodage réponses Es'!BB39)</f>
        <v>0</v>
      </c>
      <c r="AM41" s="88">
        <f>IF('Encodage réponses Es'!BC39="","",'Encodage réponses Es'!BC39)</f>
        <v>0</v>
      </c>
      <c r="AN41" s="88">
        <f>IF('Encodage réponses Es'!BD39="","",'Encodage réponses Es'!BD39)</f>
        <v>0</v>
      </c>
      <c r="AO41" s="88">
        <f>IF('Encodage réponses Es'!BE39="","",'Encodage réponses Es'!BE39)</f>
        <v>0</v>
      </c>
      <c r="AP41" s="88">
        <f>IF('Encodage réponses Es'!BF39="","",'Encodage réponses Es'!BF39)</f>
        <v>0</v>
      </c>
      <c r="AQ41" s="88">
        <f>IF('Encodage réponses Es'!BG39="","",'Encodage réponses Es'!BG39)</f>
        <v>0</v>
      </c>
      <c r="AR41" s="88">
        <f>IF('Encodage réponses Es'!BH39="","",'Encodage réponses Es'!BH39)</f>
        <v>0</v>
      </c>
      <c r="AS41" s="88">
        <f>IF('Encodage réponses Es'!BI39="","",'Encodage réponses Es'!BI39)</f>
        <v>0</v>
      </c>
      <c r="AT41" s="138">
        <f>IF('Encodage réponses Es'!BJ39="","",'Encodage réponses Es'!BJ39)</f>
        <v>0</v>
      </c>
      <c r="AU41" s="79" t="s">
        <v>82</v>
      </c>
      <c r="AV41" s="149">
        <f>IF(COUNT(AU5:AV38)=0,"",AVERAGE(AU5:AV38))</f>
      </c>
      <c r="AW41" s="88">
        <f>IF('Encodage réponses Es'!N39="","",'Encodage réponses Es'!N39)</f>
        <v>0</v>
      </c>
      <c r="AX41" s="88">
        <f>IF('Encodage réponses Es'!W39="","",'Encodage réponses Es'!W39)</f>
        <v>0</v>
      </c>
      <c r="AY41" s="88">
        <f>IF('Encodage réponses Es'!X39="","",'Encodage réponses Es'!X39)</f>
        <v>0</v>
      </c>
      <c r="AZ41" s="88">
        <f>IF('Encodage réponses Es'!Y39="","",'Encodage réponses Es'!Y39)</f>
        <v>0</v>
      </c>
      <c r="BA41" s="88">
        <f>IF('Encodage réponses Es'!Z39="","",'Encodage réponses Es'!Z39)</f>
        <v>0</v>
      </c>
      <c r="BB41" s="370">
        <f>IF('Encodage réponses Es'!AD39="","",'Encodage réponses Es'!AD39)</f>
        <v>0</v>
      </c>
      <c r="BC41" s="370">
        <f>IF('Encodage réponses Es'!AE39="","",'Encodage réponses Es'!AE39)</f>
        <v>0</v>
      </c>
      <c r="BD41" s="370">
        <f>IF('Encodage réponses Es'!AO39="","",'Encodage réponses Es'!AO39)</f>
        <v>0</v>
      </c>
      <c r="BE41" s="370">
        <f>IF('Encodage réponses Es'!AR39="","",'Encodage réponses Es'!AR39)</f>
        <v>0</v>
      </c>
      <c r="BF41" s="370">
        <f>IF('Encodage réponses Es'!AZ39="","",'Encodage réponses Es'!AZ39)</f>
        <v>0</v>
      </c>
      <c r="BG41" s="59" t="s">
        <v>66</v>
      </c>
      <c r="BH41" s="72">
        <f>IF(COUNT(BG5:BH38)=0,"",AVERAGE(BG5:BH38))</f>
      </c>
      <c r="BI41" s="370">
        <f>IF('Encodage réponses Es'!F39="","",'Encodage réponses Es'!F39)</f>
        <v>0</v>
      </c>
      <c r="BJ41" s="370">
        <f>IF('Encodage réponses Es'!H39="","",'Encodage réponses Es'!H39)</f>
        <v>0</v>
      </c>
      <c r="BK41" s="370">
        <f>IF('Encodage réponses Es'!J39="","",'Encodage réponses Es'!J39)</f>
        <v>0</v>
      </c>
      <c r="BL41" s="370">
        <f>IF('Encodage réponses Es'!L39="","",'Encodage réponses Es'!L39)</f>
        <v>0</v>
      </c>
      <c r="BM41" s="370">
        <f>IF('Encodage réponses Es'!Q39="","",'Encodage réponses Es'!Q39)</f>
        <v>0</v>
      </c>
      <c r="BN41" s="370">
        <f>IF('Encodage réponses Es'!R39="","",'Encodage réponses Es'!R39)</f>
        <v>0</v>
      </c>
      <c r="BO41" s="370">
        <f>IF('Encodage réponses Es'!U39="","",'Encodage réponses Es'!U39)</f>
        <v>0</v>
      </c>
      <c r="BP41" s="370">
        <f>IF('Encodage réponses Es'!V39="","",'Encodage réponses Es'!V39)</f>
        <v>0</v>
      </c>
      <c r="BQ41" s="370">
        <f>IF('Encodage réponses Es'!AJ39="","",'Encodage réponses Es'!AJ39)</f>
        <v>0</v>
      </c>
      <c r="BR41" s="370">
        <f>IF('Encodage réponses Es'!AK39="","",'Encodage réponses Es'!AK39)</f>
        <v>0</v>
      </c>
      <c r="BS41" s="370">
        <f>IF('Encodage réponses Es'!AL39="","",'Encodage réponses Es'!AL39)</f>
        <v>0</v>
      </c>
      <c r="BT41" s="370">
        <f>IF('Encodage réponses Es'!AT39="","",'Encodage réponses Es'!AT39)</f>
        <v>0</v>
      </c>
      <c r="BU41" s="370">
        <f>IF('Encodage réponses Es'!AU39="","",'Encodage réponses Es'!AU39)</f>
        <v>0</v>
      </c>
      <c r="BV41" s="59" t="s">
        <v>86</v>
      </c>
      <c r="BW41" s="149">
        <f>IF(COUNT(BV5:BW38)=0,"",AVERAGE(BV5:BW38))</f>
      </c>
      <c r="BX41" s="373">
        <f>IF('Encodage réponses Es'!S39="","",'Encodage réponses Es'!S39)</f>
        <v>0</v>
      </c>
      <c r="BY41" s="79" t="s">
        <v>18</v>
      </c>
      <c r="BZ41" s="149">
        <f>IF(COUNT(BY5:BZ38)=0,"",AVERAGE(BY5:BZ38))</f>
      </c>
      <c r="CA41" s="373">
        <f>IF('Encodage réponses Es'!T39="","",'Encodage réponses Es'!T39)</f>
        <v>0</v>
      </c>
      <c r="CB41" s="79" t="s">
        <v>18</v>
      </c>
      <c r="CC41" s="149">
        <f>IF(COUNT(CB5:CC38)=0,"",AVERAGE(CB5:CC38))</f>
      </c>
      <c r="CD41" s="94">
        <f>IF('Encodage réponses Es'!Y39="","",'Encodage réponses Es'!Y39)</f>
        <v>0</v>
      </c>
      <c r="CE41" s="95">
        <f>IF('Encodage réponses Es'!Z39="","",'Encodage réponses Es'!Z39)</f>
        <v>0</v>
      </c>
      <c r="CF41" s="59" t="s">
        <v>13</v>
      </c>
      <c r="CG41" s="72">
        <f>IF(COUNT(CF5:CG38)=0,"",AVERAGE(CF5:CG38))</f>
      </c>
      <c r="CH41" s="88">
        <f>IF('Encodage réponses Es'!BN39="","",'Encodage réponses Es'!BN39)</f>
        <v>0</v>
      </c>
      <c r="CI41" s="184" t="s">
        <v>13</v>
      </c>
      <c r="CJ41" s="186">
        <f>IF(COUNT(CI5:CJ38)=0,"",AVERAGE(CI5:CJ38))</f>
      </c>
      <c r="CK41" s="374">
        <f>IF('Encodage réponses Es'!BM39="","",'Encodage réponses Es'!BM39)</f>
        <v>0</v>
      </c>
      <c r="CL41" s="184" t="s">
        <v>13</v>
      </c>
      <c r="CM41" s="186">
        <f>IF(COUNT(CL5:CM38)=0,"",AVERAGE(CL5:CM38))</f>
      </c>
      <c r="CN41" s="375">
        <f>IF('Encodage réponses Es'!BO39="","",'Encodage réponses Es'!BO39)</f>
        <v>0</v>
      </c>
      <c r="CO41" s="184" t="s">
        <v>13</v>
      </c>
      <c r="CP41" s="186">
        <f>IF(COUNT(CO5:CP38)=0,"",AVERAGE(CO5:CP38))</f>
      </c>
      <c r="CQ41" s="375">
        <f>IF('Encodage réponses Es'!BP39="","",'Encodage réponses Es'!BP39)</f>
        <v>0</v>
      </c>
      <c r="CR41" s="184" t="s">
        <v>13</v>
      </c>
      <c r="CS41" s="186">
        <f>IF(COUNT(CR5:CS38)=0,"",AVERAGE(CR5:CS38))</f>
      </c>
      <c r="CT41" s="375">
        <f>IF('Encodage réponses Es'!BQ39="","",'Encodage réponses Es'!BQ39)</f>
        <v>0</v>
      </c>
      <c r="CU41" s="184" t="s">
        <v>13</v>
      </c>
      <c r="CV41" s="186">
        <f>IF(COUNT(CU5:CV38)=0,"",AVERAGE(CU5:CV38))</f>
      </c>
      <c r="CW41" s="375">
        <f>IF('Encodage réponses Es'!BR39="","",'Encodage réponses Es'!BR39)</f>
        <v>0</v>
      </c>
      <c r="CX41" s="184" t="s">
        <v>13</v>
      </c>
      <c r="CY41" s="186">
        <f>IF(COUNT(CX5:CY38)=0,"",AVERAGE(CX5:CY38))</f>
      </c>
      <c r="CZ41" s="375">
        <f>IF('Encodage réponses Es'!BU39="","",'Encodage réponses Es'!BU39)</f>
        <v>0</v>
      </c>
      <c r="DA41" s="184" t="s">
        <v>13</v>
      </c>
      <c r="DB41" s="186">
        <f>IF(COUNT(DA5:DB38)=0,"",AVERAGE(DA5:DB38))</f>
      </c>
      <c r="DC41" s="94">
        <f>IF('Encodage réponses Es'!BT39="","",'Encodage réponses Es'!BT39)</f>
        <v>0</v>
      </c>
      <c r="DD41" s="184" t="s">
        <v>13</v>
      </c>
      <c r="DE41" s="186">
        <f>IF(COUNT(DD5:DE38)=0,"",AVERAGE(DD5:DE38))</f>
      </c>
      <c r="DF41" s="94">
        <f>IF('Encodage réponses Es'!BL39="","",'Encodage réponses Es'!BL39)</f>
        <v>0</v>
      </c>
      <c r="DG41" s="184" t="s">
        <v>13</v>
      </c>
      <c r="DH41" s="188">
        <f>IF(COUNT(DG5:DH38)=0,"",AVERAGE(DG5:DH38))</f>
      </c>
      <c r="DI41" s="190"/>
      <c r="DJ41" s="94">
        <f>IF('Encodage réponses Es'!BS39="","",'Encodage réponses Es'!BS39)</f>
        <v>0</v>
      </c>
      <c r="DK41" s="184" t="s">
        <v>18</v>
      </c>
      <c r="DL41" s="186">
        <f>IF(COUNT(DK5:DL38)=0,"",AVERAGE(DK5:DL38))</f>
      </c>
    </row>
    <row r="42" spans="2:116" ht="12.75" customHeight="1">
      <c r="B42" s="122"/>
      <c r="C42" s="122"/>
      <c r="D42" s="129"/>
      <c r="E42" s="129"/>
      <c r="F42" s="235" t="s">
        <v>89</v>
      </c>
      <c r="G42" s="236">
        <f>IF(COUNT(G5:G38)=0,"",AVERAGE(G5:G38))</f>
      </c>
      <c r="H42" s="237">
        <f>IF(COUNT(H5:H38)=0,"",AVERAGE(H5:H38))</f>
      </c>
      <c r="I42" s="129"/>
      <c r="J42" s="262" t="s">
        <v>89</v>
      </c>
      <c r="K42" s="263">
        <f>IF(COUNT(K5:K38)=0,"",AVERAGE(K5:K38))</f>
      </c>
      <c r="L42" s="264">
        <f>IF(COUNT(L5:L38)=0,"",AVERAGE(L5:L38))</f>
      </c>
      <c r="M42" s="128"/>
      <c r="N42" s="122" t="s">
        <v>10</v>
      </c>
      <c r="O42" s="142">
        <f>IF('Encodage réponses Es'!AI40="","",'Encodage réponses Es'!AI40)</f>
        <v>0</v>
      </c>
      <c r="P42" s="22">
        <f>IF('Encodage réponses Es'!AV40="","",'Encodage réponses Es'!AV40)</f>
        <v>0</v>
      </c>
      <c r="Q42" s="137">
        <f>IF('Encodage réponses Es'!AX40="","",'Encodage réponses Es'!AX40)</f>
        <v>0</v>
      </c>
      <c r="R42" s="272">
        <v>0</v>
      </c>
      <c r="S42" s="85">
        <f>COUNTIF(R$5:R$38,0)</f>
        <v>0</v>
      </c>
      <c r="T42" s="21">
        <f>IF('Encodage réponses Es'!G40="","",'Encodage réponses Es'!G40)</f>
        <v>0</v>
      </c>
      <c r="U42" s="22">
        <f>IF('Encodage réponses Es'!I40="","",'Encodage réponses Es'!I40)</f>
        <v>0</v>
      </c>
      <c r="V42" s="22">
        <f>IF('Encodage réponses Es'!K40="","",'Encodage réponses Es'!K40)</f>
        <v>0</v>
      </c>
      <c r="W42" s="22">
        <f>IF('Encodage réponses Es'!M40="","",'Encodage réponses Es'!M40)</f>
        <v>0</v>
      </c>
      <c r="X42" s="22">
        <f>IF('Encodage réponses Es'!O40="","",'Encodage réponses Es'!O40)</f>
        <v>0</v>
      </c>
      <c r="Y42" s="22">
        <f>IF('Encodage réponses Es'!P40="","",'Encodage réponses Es'!P40)</f>
        <v>0</v>
      </c>
      <c r="Z42" s="22">
        <f>IF('Encodage réponses Es'!AA40="","",'Encodage réponses Es'!AA40)</f>
        <v>0</v>
      </c>
      <c r="AA42" s="22">
        <f>IF('Encodage réponses Es'!AB40="","",'Encodage réponses Es'!AB40)</f>
        <v>0</v>
      </c>
      <c r="AB42" s="22">
        <f>IF('Encodage réponses Es'!AF40="","",'Encodage réponses Es'!AF40)</f>
        <v>0</v>
      </c>
      <c r="AC42" s="22">
        <f>IF('Encodage réponses Es'!AG40="","",'Encodage réponses Es'!AG40)</f>
        <v>0</v>
      </c>
      <c r="AD42" s="22">
        <f>IF('Encodage réponses Es'!AH40="","",'Encodage réponses Es'!AH40)</f>
        <v>0</v>
      </c>
      <c r="AE42" s="22">
        <f>IF('Encodage réponses Es'!AM40="","",'Encodage réponses Es'!AM40)</f>
        <v>0</v>
      </c>
      <c r="AF42" s="22">
        <f>IF('Encodage réponses Es'!AN40="","",'Encodage réponses Es'!AN40)</f>
        <v>0</v>
      </c>
      <c r="AG42" s="22">
        <f>IF('Encodage réponses Es'!AP40="","",'Encodage réponses Es'!AP40)</f>
        <v>0</v>
      </c>
      <c r="AH42" s="22">
        <f>IF('Encodage réponses Es'!AR40="","",'Encodage réponses Es'!AR40)</f>
        <v>0</v>
      </c>
      <c r="AI42" s="22">
        <f>IF('Encodage réponses Es'!AW40="","",'Encodage réponses Es'!AW40)</f>
        <v>0</v>
      </c>
      <c r="AJ42" s="22">
        <f>IF('Encodage réponses Es'!AY40="","",'Encodage réponses Es'!AY40)</f>
        <v>0</v>
      </c>
      <c r="AK42" s="22">
        <f>IF('Encodage réponses Es'!BA40="","",'Encodage réponses Es'!BA40)</f>
        <v>0</v>
      </c>
      <c r="AL42" s="22">
        <f>IF('Encodage réponses Es'!BB40="","",'Encodage réponses Es'!BB40)</f>
        <v>0</v>
      </c>
      <c r="AM42" s="22">
        <f>IF('Encodage réponses Es'!BC40="","",'Encodage réponses Es'!BC40)</f>
        <v>0</v>
      </c>
      <c r="AN42" s="22">
        <f>IF('Encodage réponses Es'!BD40="","",'Encodage réponses Es'!BD40)</f>
        <v>0</v>
      </c>
      <c r="AO42" s="22">
        <f>IF('Encodage réponses Es'!BE40="","",'Encodage réponses Es'!BE40)</f>
        <v>0</v>
      </c>
      <c r="AP42" s="22">
        <f>IF('Encodage réponses Es'!BF40="","",'Encodage réponses Es'!BF40)</f>
        <v>0</v>
      </c>
      <c r="AQ42" s="22">
        <f>IF('Encodage réponses Es'!BG40="","",'Encodage réponses Es'!BG40)</f>
        <v>0</v>
      </c>
      <c r="AR42" s="22">
        <f>IF('Encodage réponses Es'!BH40="","",'Encodage réponses Es'!BH40)</f>
        <v>0</v>
      </c>
      <c r="AS42" s="22">
        <f>IF('Encodage réponses Es'!BI40="","",'Encodage réponses Es'!BI40)</f>
        <v>0</v>
      </c>
      <c r="AT42" s="22">
        <f>IF('Encodage réponses Es'!BJ40="","",'Encodage réponses Es'!BJ40)</f>
        <v>0</v>
      </c>
      <c r="AU42" s="85" t="s">
        <v>46</v>
      </c>
      <c r="AV42" s="85">
        <f>COUNTIF(AU$5:AU$38,"&lt;5")</f>
        <v>0</v>
      </c>
      <c r="AW42" s="22">
        <f>IF('Encodage réponses Es'!N40="","",'Encodage réponses Es'!N40)</f>
        <v>0</v>
      </c>
      <c r="AX42" s="22">
        <f>IF('Encodage réponses Es'!W40="","",'Encodage réponses Es'!W40)</f>
        <v>0</v>
      </c>
      <c r="AY42" s="22">
        <f>IF('Encodage réponses Es'!X40="","",'Encodage réponses Es'!X40)</f>
        <v>0</v>
      </c>
      <c r="AZ42" s="22">
        <f>IF('Encodage réponses Es'!Y40="","",'Encodage réponses Es'!Y40)</f>
        <v>0</v>
      </c>
      <c r="BA42" s="22">
        <f>IF('Encodage réponses Es'!Z40="","",'Encodage réponses Es'!Z40)</f>
        <v>0</v>
      </c>
      <c r="BB42" s="25">
        <f>IF('Encodage réponses Es'!AD40="","",'Encodage réponses Es'!AD40)</f>
        <v>0</v>
      </c>
      <c r="BC42" s="25">
        <f>IF('Encodage réponses Es'!AE40="","",'Encodage réponses Es'!AE40)</f>
        <v>0</v>
      </c>
      <c r="BD42" s="25">
        <f>IF('Encodage réponses Es'!AO40="","",'Encodage réponses Es'!AO40)</f>
        <v>0</v>
      </c>
      <c r="BE42" s="25">
        <f>IF('Encodage réponses Es'!AR40="","",'Encodage réponses Es'!AR40)</f>
        <v>0</v>
      </c>
      <c r="BF42" s="276">
        <f>IF('Encodage réponses Es'!AZ40="","",'Encodage réponses Es'!AZ40)</f>
        <v>0</v>
      </c>
      <c r="BG42" s="272">
        <v>0</v>
      </c>
      <c r="BH42" s="279">
        <f>COUNTIF(BG$5:BG$38,BG42)</f>
        <v>0</v>
      </c>
      <c r="BI42" s="26">
        <f>IF('Encodage réponses Es'!F40="","",'Encodage réponses Es'!F40)</f>
        <v>0</v>
      </c>
      <c r="BJ42" s="25">
        <f>IF('Encodage réponses Es'!H40="","",'Encodage réponses Es'!H40)</f>
        <v>0</v>
      </c>
      <c r="BK42" s="25">
        <f>IF('Encodage réponses Es'!J40="","",'Encodage réponses Es'!J40)</f>
        <v>0</v>
      </c>
      <c r="BL42" s="25">
        <f>IF('Encodage réponses Es'!L40="","",'Encodage réponses Es'!L40)</f>
        <v>0</v>
      </c>
      <c r="BM42" s="25">
        <f>IF('Encodage réponses Es'!Q40="","",'Encodage réponses Es'!Q40)</f>
        <v>0</v>
      </c>
      <c r="BN42" s="25">
        <f>IF('Encodage réponses Es'!R40="","",'Encodage réponses Es'!R40)</f>
        <v>0</v>
      </c>
      <c r="BO42" s="25">
        <f>IF('Encodage réponses Es'!U40="","",'Encodage réponses Es'!U40)</f>
        <v>0</v>
      </c>
      <c r="BP42" s="25">
        <f>IF('Encodage réponses Es'!V40="","",'Encodage réponses Es'!V40)</f>
        <v>0</v>
      </c>
      <c r="BQ42" s="25">
        <f>IF('Encodage réponses Es'!AJ40="","",'Encodage réponses Es'!AJ40)</f>
        <v>0</v>
      </c>
      <c r="BR42" s="25">
        <f>IF('Encodage réponses Es'!AK40="","",'Encodage réponses Es'!AK40)</f>
        <v>0</v>
      </c>
      <c r="BS42" s="25">
        <f>IF('Encodage réponses Es'!AL40="","",'Encodage réponses Es'!AL40)</f>
        <v>0</v>
      </c>
      <c r="BT42" s="25">
        <f>IF('Encodage réponses Es'!AT40="","",'Encodage réponses Es'!AT40)</f>
        <v>0</v>
      </c>
      <c r="BU42" s="276">
        <f>IF('Encodage réponses Es'!AU40="","",'Encodage réponses Es'!AU40)</f>
        <v>0</v>
      </c>
      <c r="BV42" s="272">
        <v>0</v>
      </c>
      <c r="BW42" s="272">
        <f>COUNTIF(BV$5:BV$38,BV42)</f>
        <v>0</v>
      </c>
      <c r="BX42" s="280">
        <f>IF('Encodage réponses Es'!S40="","",'Encodage réponses Es'!S40)</f>
        <v>0</v>
      </c>
      <c r="BY42" s="272">
        <v>0</v>
      </c>
      <c r="BZ42" s="272">
        <f>COUNTIF(BY$5:BY$38,BY42)</f>
        <v>0</v>
      </c>
      <c r="CA42" s="200">
        <f>IF('Encodage réponses Es'!T40="","",'Encodage réponses Es'!T40)</f>
        <v>0</v>
      </c>
      <c r="CB42" s="85">
        <v>0</v>
      </c>
      <c r="CC42" s="85">
        <f>COUNTIF(CB$5:CB$38,CB42)</f>
        <v>0</v>
      </c>
      <c r="CD42" s="24">
        <f>IF('Encodage réponses Es'!Y40="","",'Encodage réponses Es'!Y40)</f>
        <v>0</v>
      </c>
      <c r="CE42" s="26">
        <f>IF('Encodage réponses Es'!Z40="","",'Encodage réponses Es'!Z40)</f>
        <v>0</v>
      </c>
      <c r="CF42" s="85">
        <v>0</v>
      </c>
      <c r="CG42" s="85">
        <f aca="true" t="shared" si="22" ref="CG42:CG48">COUNTIF(CF$5:CF$38,CF42)</f>
        <v>0</v>
      </c>
      <c r="CH42" s="22">
        <f>IF('Encodage réponses Es'!BN40="","",'Encodage réponses Es'!BN40)</f>
        <v>0</v>
      </c>
      <c r="CI42" s="85">
        <v>0</v>
      </c>
      <c r="CJ42" s="85">
        <f>COUNTIF(CI$5:CI$38,CI42)</f>
        <v>0</v>
      </c>
      <c r="CK42" s="197">
        <f>IF('Encodage réponses Es'!BM40="","",'Encodage réponses Es'!BM40)</f>
        <v>0</v>
      </c>
      <c r="CL42" s="85">
        <v>0</v>
      </c>
      <c r="CM42" s="85">
        <f>COUNTIF(CL$5:CL$38,CL42)</f>
        <v>0</v>
      </c>
      <c r="CN42" s="69">
        <f>IF('Encodage réponses Es'!BO40="","",'Encodage réponses Es'!BO40)</f>
        <v>0</v>
      </c>
      <c r="CO42" s="286">
        <v>0</v>
      </c>
      <c r="CP42" s="287">
        <f>COUNTIF(CO$5:CO$38,CO42)</f>
        <v>0</v>
      </c>
      <c r="CQ42" s="69">
        <f>IF('Encodage réponses Es'!BP40="","",'Encodage réponses Es'!BP40)</f>
        <v>0</v>
      </c>
      <c r="CR42" s="85">
        <v>0</v>
      </c>
      <c r="CS42" s="85">
        <f>COUNTIF(CR$5:CR$38,CR42)</f>
        <v>0</v>
      </c>
      <c r="CT42" s="69">
        <f>IF('Encodage réponses Es'!BQ40="","",'Encodage réponses Es'!BQ40)</f>
        <v>0</v>
      </c>
      <c r="CU42" s="85">
        <v>0</v>
      </c>
      <c r="CV42" s="85">
        <f>COUNTIF(CU$5:CU$38,CU42)</f>
        <v>0</v>
      </c>
      <c r="CW42" s="69">
        <f>IF('Encodage réponses Es'!BR40="","",'Encodage réponses Es'!BR40)</f>
        <v>0</v>
      </c>
      <c r="CX42" s="85">
        <v>0</v>
      </c>
      <c r="CY42" s="85">
        <f>COUNTIF(CX$5:CX$38,CX42)</f>
        <v>0</v>
      </c>
      <c r="CZ42" s="69">
        <f>IF('Encodage réponses Es'!BU40="","",'Encodage réponses Es'!BU40)</f>
        <v>0</v>
      </c>
      <c r="DA42" s="85">
        <v>0</v>
      </c>
      <c r="DB42" s="85">
        <f>COUNTIF(DA$5:DA$38,DA42)</f>
        <v>0</v>
      </c>
      <c r="DC42" s="24">
        <f>IF('Encodage réponses Es'!BT40="","",'Encodage réponses Es'!BT40)</f>
        <v>0</v>
      </c>
      <c r="DD42" s="85">
        <v>0</v>
      </c>
      <c r="DE42" s="85">
        <f>COUNTIF(DD$5:DD$38,DD42)</f>
        <v>0</v>
      </c>
      <c r="DF42" s="24">
        <f>IF('Encodage réponses Es'!BL40="","",'Encodage réponses Es'!BL40)</f>
        <v>0</v>
      </c>
      <c r="DG42" s="85">
        <v>0</v>
      </c>
      <c r="DH42" s="85">
        <f>COUNTIF(DG$5:DG$38,DG42)</f>
        <v>0</v>
      </c>
      <c r="DI42" s="86"/>
      <c r="DJ42" s="24">
        <f>IF('Encodage réponses Es'!BS40="","",'Encodage réponses Es'!BS40)</f>
        <v>0</v>
      </c>
      <c r="DK42" s="85">
        <v>0</v>
      </c>
      <c r="DL42" s="85">
        <f>COUNTIF(DK$5:DK$38,DK42)</f>
        <v>0</v>
      </c>
    </row>
    <row r="43" spans="2:116" ht="13.5" thickBot="1">
      <c r="B43" s="122"/>
      <c r="C43" s="122"/>
      <c r="D43" s="122"/>
      <c r="E43" s="122"/>
      <c r="F43" s="238" t="s">
        <v>51</v>
      </c>
      <c r="G43" s="239"/>
      <c r="H43" s="240"/>
      <c r="I43" s="122"/>
      <c r="J43" s="238" t="s">
        <v>51</v>
      </c>
      <c r="K43" s="239"/>
      <c r="L43" s="240"/>
      <c r="M43" s="122"/>
      <c r="N43" s="122" t="s">
        <v>74</v>
      </c>
      <c r="O43" s="165">
        <f>IF('Encodage réponses Es'!AI41="","",'Encodage réponses Es'!AI41)</f>
      </c>
      <c r="P43" s="102">
        <f>IF('Encodage réponses Es'!AV41="","",'Encodage réponses Es'!AV41)</f>
      </c>
      <c r="Q43" s="139">
        <f>IF('Encodage réponses Es'!AX41="","",'Encodage réponses Es'!AX41)</f>
      </c>
      <c r="R43" s="272">
        <v>1</v>
      </c>
      <c r="S43" s="85">
        <f>COUNTIF(R$5:R$38,1)</f>
        <v>0</v>
      </c>
      <c r="T43" s="101">
        <f>IF('Encodage réponses Es'!G41="","",'Encodage réponses Es'!G41)</f>
      </c>
      <c r="U43" s="102">
        <f>IF('Encodage réponses Es'!I41="","",'Encodage réponses Es'!I41)</f>
      </c>
      <c r="V43" s="102">
        <f>IF('Encodage réponses Es'!K41="","",'Encodage réponses Es'!K41)</f>
      </c>
      <c r="W43" s="102">
        <f>IF('Encodage réponses Es'!M41="","",'Encodage réponses Es'!M41)</f>
      </c>
      <c r="X43" s="102">
        <f>IF('Encodage réponses Es'!O41="","",'Encodage réponses Es'!O41)</f>
      </c>
      <c r="Y43" s="102">
        <f>IF('Encodage réponses Es'!P41="","",'Encodage réponses Es'!P41)</f>
      </c>
      <c r="Z43" s="102">
        <f>IF('Encodage réponses Es'!AA41="","",'Encodage réponses Es'!AA41)</f>
      </c>
      <c r="AA43" s="102">
        <f>IF('Encodage réponses Es'!AB41="","",'Encodage réponses Es'!AB41)</f>
      </c>
      <c r="AB43" s="102">
        <f>IF('Encodage réponses Es'!AF41="","",'Encodage réponses Es'!AF41)</f>
      </c>
      <c r="AC43" s="102">
        <f>IF('Encodage réponses Es'!AG41="","",'Encodage réponses Es'!AG41)</f>
      </c>
      <c r="AD43" s="102">
        <f>IF('Encodage réponses Es'!AH41="","",'Encodage réponses Es'!AH41)</f>
      </c>
      <c r="AE43" s="102">
        <f>IF('Encodage réponses Es'!AM41="","",'Encodage réponses Es'!AM41)</f>
      </c>
      <c r="AF43" s="102">
        <f>IF('Encodage réponses Es'!AN41="","",'Encodage réponses Es'!AN41)</f>
      </c>
      <c r="AG43" s="102">
        <f>IF('Encodage réponses Es'!AP41="","",'Encodage réponses Es'!AP41)</f>
      </c>
      <c r="AH43" s="156">
        <f>IF('Encodage réponses Es'!AR41="","",'Encodage réponses Es'!AR41)</f>
        <v>0</v>
      </c>
      <c r="AI43" s="102">
        <f>IF('Encodage réponses Es'!AW41="","",'Encodage réponses Es'!AW41)</f>
      </c>
      <c r="AJ43" s="102">
        <f>IF('Encodage réponses Es'!AY41="","",'Encodage réponses Es'!AY41)</f>
      </c>
      <c r="AK43" s="102">
        <f>IF('Encodage réponses Es'!BA41="","",'Encodage réponses Es'!BA41)</f>
      </c>
      <c r="AL43" s="102">
        <f>IF('Encodage réponses Es'!BB41="","",'Encodage réponses Es'!BB41)</f>
      </c>
      <c r="AM43" s="102">
        <f>IF('Encodage réponses Es'!BC41="","",'Encodage réponses Es'!BC41)</f>
      </c>
      <c r="AN43" s="102">
        <f>IF('Encodage réponses Es'!BD41="","",'Encodage réponses Es'!BD41)</f>
      </c>
      <c r="AO43" s="102">
        <f>IF('Encodage réponses Es'!BE41="","",'Encodage réponses Es'!BE41)</f>
      </c>
      <c r="AP43" s="102">
        <f>IF('Encodage réponses Es'!BF41="","",'Encodage réponses Es'!BF41)</f>
      </c>
      <c r="AQ43" s="102">
        <f>IF('Encodage réponses Es'!BG41="","",'Encodage réponses Es'!BG41)</f>
      </c>
      <c r="AR43" s="102">
        <f>IF('Encodage réponses Es'!BH41="","",'Encodage réponses Es'!BH41)</f>
      </c>
      <c r="AS43" s="102">
        <f>IF('Encodage réponses Es'!BI41="","",'Encodage réponses Es'!BI41)</f>
      </c>
      <c r="AT43" s="102">
        <f>IF('Encodage réponses Es'!BJ41="","",'Encodage réponses Es'!BJ41)</f>
      </c>
      <c r="AU43" s="284" t="s">
        <v>47</v>
      </c>
      <c r="AV43" s="273">
        <f>COUNTIF(AU$5:AU$38,"&lt;10")-AV42</f>
        <v>0</v>
      </c>
      <c r="AW43" s="102">
        <f>IF('Encodage réponses Es'!N41="","",'Encodage réponses Es'!N41)</f>
      </c>
      <c r="AX43" s="102">
        <f>IF('Encodage réponses Es'!W41="","",'Encodage réponses Es'!W41)</f>
      </c>
      <c r="AY43" s="102">
        <f>IF('Encodage réponses Es'!X41="","",'Encodage réponses Es'!X41)</f>
      </c>
      <c r="AZ43" s="102">
        <f>IF('Encodage réponses Es'!Y41="","",'Encodage réponses Es'!Y41)</f>
      </c>
      <c r="BA43" s="102">
        <f>IF('Encodage réponses Es'!Z41="","",'Encodage réponses Es'!Z41)</f>
      </c>
      <c r="BB43" s="100">
        <f>IF('Encodage réponses Es'!AD41="","",'Encodage réponses Es'!AD41)</f>
      </c>
      <c r="BC43" s="100">
        <f>IF('Encodage réponses Es'!AE41="","",'Encodage réponses Es'!AE41)</f>
      </c>
      <c r="BD43" s="168">
        <f>IF('Encodage réponses Es'!AO41="","",'Encodage réponses Es'!AO41)</f>
        <v>0</v>
      </c>
      <c r="BE43" s="372">
        <f>IF('Encodage réponses Es'!AR41="","",'Encodage réponses Es'!AR41)</f>
        <v>0</v>
      </c>
      <c r="BF43" s="277">
        <f>IF('Encodage réponses Es'!AZ41="","",'Encodage réponses Es'!AZ41)</f>
      </c>
      <c r="BG43" s="272">
        <v>1</v>
      </c>
      <c r="BH43" s="279">
        <f aca="true" t="shared" si="23" ref="BH43:BH54">COUNTIF(BG$5:BG$38,BG43)</f>
        <v>0</v>
      </c>
      <c r="BI43" s="98">
        <f>IF('Encodage réponses Es'!F41="","",'Encodage réponses Es'!F41)</f>
      </c>
      <c r="BJ43" s="100">
        <f>IF('Encodage réponses Es'!H41="","",'Encodage réponses Es'!H41)</f>
      </c>
      <c r="BK43" s="100">
        <f>IF('Encodage réponses Es'!J41="","",'Encodage réponses Es'!J41)</f>
      </c>
      <c r="BL43" s="100">
        <f>IF('Encodage réponses Es'!L41="","",'Encodage réponses Es'!L41)</f>
      </c>
      <c r="BM43" s="100">
        <f>IF('Encodage réponses Es'!Q41="","",'Encodage réponses Es'!Q41)</f>
      </c>
      <c r="BN43" s="100">
        <f>IF('Encodage réponses Es'!R41="","",'Encodage réponses Es'!R41)</f>
      </c>
      <c r="BO43" s="100">
        <f>IF('Encodage réponses Es'!U41="","",'Encodage réponses Es'!U41)</f>
      </c>
      <c r="BP43" s="100">
        <f>IF('Encodage réponses Es'!V41="","",'Encodage réponses Es'!V41)</f>
      </c>
      <c r="BQ43" s="100">
        <f>IF('Encodage réponses Es'!AJ41="","",'Encodage réponses Es'!AJ41)</f>
      </c>
      <c r="BR43" s="100">
        <f>IF('Encodage réponses Es'!AK41="","",'Encodage réponses Es'!AK41)</f>
      </c>
      <c r="BS43" s="100">
        <f>IF('Encodage réponses Es'!AL41="","",'Encodage réponses Es'!AL41)</f>
      </c>
      <c r="BT43" s="100">
        <f>IF('Encodage réponses Es'!AT41="","",'Encodage réponses Es'!AT41)</f>
      </c>
      <c r="BU43" s="277">
        <f>IF('Encodage réponses Es'!AU41="","",'Encodage réponses Es'!AU41)</f>
      </c>
      <c r="BV43" s="272">
        <v>1</v>
      </c>
      <c r="BW43" s="272">
        <f>COUNTIF(BV$5:BV$38,BV43)</f>
        <v>0</v>
      </c>
      <c r="BX43" s="281">
        <f>IF('Encodage réponses Es'!S41="","",'Encodage réponses Es'!S41)</f>
      </c>
      <c r="BY43" s="272">
        <v>1</v>
      </c>
      <c r="BZ43" s="272">
        <f>COUNTIF(BY$5:BY$38,BY43)</f>
        <v>0</v>
      </c>
      <c r="CA43" s="201">
        <f>IF('Encodage réponses Es'!T41="","",'Encodage réponses Es'!T41)</f>
      </c>
      <c r="CB43" s="86">
        <v>1</v>
      </c>
      <c r="CC43" s="85">
        <f>COUNTIF(CB$5:CB$38,CB43)</f>
        <v>0</v>
      </c>
      <c r="CD43" s="99">
        <f>IF('Encodage réponses Es'!Y41="","",'Encodage réponses Es'!Y41)</f>
      </c>
      <c r="CE43" s="98">
        <f>IF('Encodage réponses Es'!Z41="","",'Encodage réponses Es'!Z41)</f>
      </c>
      <c r="CF43" s="86">
        <v>1</v>
      </c>
      <c r="CG43" s="85">
        <f t="shared" si="22"/>
        <v>0</v>
      </c>
      <c r="CH43" s="156">
        <f>IF('Encodage réponses Es'!BN41="","",'Encodage réponses Es'!BN41)</f>
        <v>0</v>
      </c>
      <c r="CI43" s="86">
        <v>1</v>
      </c>
      <c r="CJ43" s="85">
        <f>COUNTIF(CI$5:CI$38,CI43)</f>
        <v>0</v>
      </c>
      <c r="CK43" s="330">
        <f>IF('Encodage réponses Es'!BM41="","",'Encodage réponses Es'!BM41)</f>
        <v>0</v>
      </c>
      <c r="CL43" s="86">
        <v>1</v>
      </c>
      <c r="CM43" s="85">
        <f>COUNTIF(CL$5:CL$38,CL43)</f>
        <v>0</v>
      </c>
      <c r="CN43" s="329">
        <f>IF('Encodage réponses Es'!BO41="","",'Encodage réponses Es'!BO41)</f>
        <v>0</v>
      </c>
      <c r="CO43" s="286">
        <v>1</v>
      </c>
      <c r="CP43" s="287">
        <f>COUNTIF(CO$5:CO$38,CO43)</f>
        <v>0</v>
      </c>
      <c r="CQ43" s="329">
        <f>IF('Encodage réponses Es'!BP41="","",'Encodage réponses Es'!BP41)</f>
        <v>0</v>
      </c>
      <c r="CR43" s="86">
        <v>1</v>
      </c>
      <c r="CS43" s="85">
        <f>COUNTIF(CR$5:CR$38,CR43)</f>
        <v>0</v>
      </c>
      <c r="CT43" s="329">
        <f>IF('Encodage réponses Es'!BQ41="","",'Encodage réponses Es'!BQ41)</f>
        <v>0</v>
      </c>
      <c r="CU43" s="86">
        <v>1</v>
      </c>
      <c r="CV43" s="85">
        <f>COUNTIF(CU$5:CU$38,CU43)</f>
        <v>0</v>
      </c>
      <c r="CW43" s="329">
        <f>IF('Encodage réponses Es'!BR41="","",'Encodage réponses Es'!BR41)</f>
        <v>0</v>
      </c>
      <c r="CX43" s="86">
        <v>1</v>
      </c>
      <c r="CY43" s="85">
        <f>COUNTIF(CX$5:CX$38,CX43)</f>
        <v>0</v>
      </c>
      <c r="CZ43" s="329">
        <f>IF('Encodage réponses Es'!BU41="","",'Encodage réponses Es'!BU41)</f>
        <v>0</v>
      </c>
      <c r="DA43" s="86">
        <v>1</v>
      </c>
      <c r="DB43" s="85">
        <f>COUNTIF(DA$5:DA$38,DA43)</f>
        <v>0</v>
      </c>
      <c r="DC43" s="328">
        <f>IF('Encodage réponses Es'!BT41="","",'Encodage réponses Es'!BT41)</f>
        <v>0</v>
      </c>
      <c r="DD43" s="86">
        <v>1</v>
      </c>
      <c r="DE43" s="85">
        <f>COUNTIF(DD$5:DD$38,DD43)</f>
        <v>0</v>
      </c>
      <c r="DF43" s="328">
        <f>IF('Encodage réponses Es'!BL41="","",'Encodage réponses Es'!BL41)</f>
        <v>0</v>
      </c>
      <c r="DG43" s="86">
        <v>1</v>
      </c>
      <c r="DH43" s="85">
        <f>COUNTIF(DG$5:DG$38,DG43)</f>
        <v>0</v>
      </c>
      <c r="DI43" s="86"/>
      <c r="DJ43" s="99">
        <f>IF('Encodage réponses Es'!BS41="","",'Encodage réponses Es'!BS41)</f>
      </c>
      <c r="DK43" s="86">
        <v>1</v>
      </c>
      <c r="DL43" s="85">
        <f>COUNTIF(DK$5:DK$38,DK43)</f>
        <v>0</v>
      </c>
    </row>
    <row r="44" spans="2:116" ht="12.75">
      <c r="B44" s="129"/>
      <c r="C44" s="129"/>
      <c r="D44" s="128"/>
      <c r="E44" s="128"/>
      <c r="G44" s="241"/>
      <c r="H44" s="129"/>
      <c r="I44" s="128"/>
      <c r="K44" s="241"/>
      <c r="L44" s="129"/>
      <c r="M44" s="122"/>
      <c r="N44" s="130" t="s">
        <v>19</v>
      </c>
      <c r="O44" s="142">
        <f>IF('Encodage réponses Es'!AI42="","",'Encodage réponses Es'!AI42)</f>
        <v>0</v>
      </c>
      <c r="P44" s="22">
        <f>IF('Encodage réponses Es'!AV42="","",'Encodage réponses Es'!AV42)</f>
        <v>0</v>
      </c>
      <c r="Q44" s="137">
        <f>IF('Encodage réponses Es'!AX42="","",'Encodage réponses Es'!AX42)</f>
        <v>0</v>
      </c>
      <c r="R44" s="272">
        <v>2</v>
      </c>
      <c r="S44" s="85">
        <f>COUNTIF(R$5:R$38,2)</f>
        <v>0</v>
      </c>
      <c r="T44" s="21">
        <f>IF('Encodage réponses Es'!G42="","",'Encodage réponses Es'!G42)</f>
        <v>0</v>
      </c>
      <c r="U44" s="22">
        <f>IF('Encodage réponses Es'!I42="","",'Encodage réponses Es'!I42)</f>
        <v>0</v>
      </c>
      <c r="V44" s="22">
        <f>IF('Encodage réponses Es'!K42="","",'Encodage réponses Es'!K42)</f>
        <v>0</v>
      </c>
      <c r="W44" s="22">
        <f>IF('Encodage réponses Es'!M42="","",'Encodage réponses Es'!M42)</f>
        <v>0</v>
      </c>
      <c r="X44" s="22">
        <f>IF('Encodage réponses Es'!O42="","",'Encodage réponses Es'!O42)</f>
        <v>0</v>
      </c>
      <c r="Y44" s="22">
        <f>IF('Encodage réponses Es'!P42="","",'Encodage réponses Es'!P42)</f>
        <v>0</v>
      </c>
      <c r="Z44" s="22">
        <f>IF('Encodage réponses Es'!AA42="","",'Encodage réponses Es'!AA42)</f>
        <v>0</v>
      </c>
      <c r="AA44" s="22">
        <f>IF('Encodage réponses Es'!AB42="","",'Encodage réponses Es'!AB42)</f>
        <v>0</v>
      </c>
      <c r="AB44" s="22">
        <f>IF('Encodage réponses Es'!AF42="","",'Encodage réponses Es'!AF42)</f>
        <v>0</v>
      </c>
      <c r="AC44" s="22">
        <f>IF('Encodage réponses Es'!AG42="","",'Encodage réponses Es'!AG42)</f>
        <v>0</v>
      </c>
      <c r="AD44" s="22">
        <f>IF('Encodage réponses Es'!AH42="","",'Encodage réponses Es'!AH42)</f>
        <v>0</v>
      </c>
      <c r="AE44" s="22">
        <f>IF('Encodage réponses Es'!AM42="","",'Encodage réponses Es'!AM42)</f>
        <v>0</v>
      </c>
      <c r="AF44" s="22">
        <f>IF('Encodage réponses Es'!AN42="","",'Encodage réponses Es'!AN42)</f>
        <v>0</v>
      </c>
      <c r="AG44" s="22">
        <f>IF('Encodage réponses Es'!AP42="","",'Encodage réponses Es'!AP42)</f>
        <v>0</v>
      </c>
      <c r="AH44" s="22">
        <f>IF('Encodage réponses Es'!AR42="","",'Encodage réponses Es'!AR42)</f>
        <v>0</v>
      </c>
      <c r="AI44" s="22">
        <f>IF('Encodage réponses Es'!AW42="","",'Encodage réponses Es'!AW42)</f>
        <v>0</v>
      </c>
      <c r="AJ44" s="22">
        <f>IF('Encodage réponses Es'!AY42="","",'Encodage réponses Es'!AY42)</f>
        <v>0</v>
      </c>
      <c r="AK44" s="22">
        <f>IF('Encodage réponses Es'!BA42="","",'Encodage réponses Es'!BA42)</f>
        <v>0</v>
      </c>
      <c r="AL44" s="22">
        <f>IF('Encodage réponses Es'!BB42="","",'Encodage réponses Es'!BB42)</f>
        <v>0</v>
      </c>
      <c r="AM44" s="22">
        <f>IF('Encodage réponses Es'!BC42="","",'Encodage réponses Es'!BC42)</f>
        <v>0</v>
      </c>
      <c r="AN44" s="22">
        <f>IF('Encodage réponses Es'!BD42="","",'Encodage réponses Es'!BD42)</f>
        <v>0</v>
      </c>
      <c r="AO44" s="22">
        <f>IF('Encodage réponses Es'!BE42="","",'Encodage réponses Es'!BE42)</f>
        <v>0</v>
      </c>
      <c r="AP44" s="22">
        <f>IF('Encodage réponses Es'!BF42="","",'Encodage réponses Es'!BF42)</f>
        <v>0</v>
      </c>
      <c r="AQ44" s="22">
        <f>IF('Encodage réponses Es'!BG42="","",'Encodage réponses Es'!BG42)</f>
        <v>0</v>
      </c>
      <c r="AR44" s="22">
        <f>IF('Encodage réponses Es'!BH42="","",'Encodage réponses Es'!BH42)</f>
        <v>0</v>
      </c>
      <c r="AS44" s="22">
        <f>IF('Encodage réponses Es'!BI42="","",'Encodage réponses Es'!BI42)</f>
        <v>0</v>
      </c>
      <c r="AT44" s="22">
        <f>IF('Encodage réponses Es'!BJ42="","",'Encodage réponses Es'!BJ42)</f>
        <v>0</v>
      </c>
      <c r="AU44" s="285" t="s">
        <v>48</v>
      </c>
      <c r="AV44" s="273">
        <f>COUNTIF(AU$5:AU$38,"&lt;15")-AV43-AV42</f>
        <v>0</v>
      </c>
      <c r="AW44" s="22">
        <f>IF('Encodage réponses Es'!N42="","",'Encodage réponses Es'!N42)</f>
        <v>0</v>
      </c>
      <c r="AX44" s="22">
        <f>IF('Encodage réponses Es'!W42="","",'Encodage réponses Es'!W42)</f>
        <v>0</v>
      </c>
      <c r="AY44" s="22">
        <f>IF('Encodage réponses Es'!X42="","",'Encodage réponses Es'!X42)</f>
        <v>0</v>
      </c>
      <c r="AZ44" s="22">
        <f>IF('Encodage réponses Es'!Y42="","",'Encodage réponses Es'!Y42)</f>
        <v>0</v>
      </c>
      <c r="BA44" s="22">
        <f>IF('Encodage réponses Es'!Z42="","",'Encodage réponses Es'!Z42)</f>
        <v>0</v>
      </c>
      <c r="BB44" s="25">
        <f>IF('Encodage réponses Es'!AD42="","",'Encodage réponses Es'!AD42)</f>
        <v>0</v>
      </c>
      <c r="BC44" s="25">
        <f>IF('Encodage réponses Es'!AE42="","",'Encodage réponses Es'!AE42)</f>
        <v>0</v>
      </c>
      <c r="BD44" s="25">
        <f>IF('Encodage réponses Es'!AO42="","",'Encodage réponses Es'!AO42)</f>
        <v>0</v>
      </c>
      <c r="BE44" s="25">
        <f>IF('Encodage réponses Es'!AR42="","",'Encodage réponses Es'!AR42)</f>
        <v>0</v>
      </c>
      <c r="BF44" s="276">
        <f>IF('Encodage réponses Es'!AZ42="","",'Encodage réponses Es'!AZ42)</f>
        <v>0</v>
      </c>
      <c r="BG44" s="272">
        <v>2</v>
      </c>
      <c r="BH44" s="279">
        <f t="shared" si="23"/>
        <v>0</v>
      </c>
      <c r="BI44" s="26">
        <f>IF('Encodage réponses Es'!F42="","",'Encodage réponses Es'!F42)</f>
        <v>0</v>
      </c>
      <c r="BJ44" s="25">
        <f>IF('Encodage réponses Es'!H42="","",'Encodage réponses Es'!H42)</f>
        <v>0</v>
      </c>
      <c r="BK44" s="25">
        <f>IF('Encodage réponses Es'!J42="","",'Encodage réponses Es'!J42)</f>
        <v>0</v>
      </c>
      <c r="BL44" s="25">
        <f>IF('Encodage réponses Es'!L42="","",'Encodage réponses Es'!L42)</f>
        <v>0</v>
      </c>
      <c r="BM44" s="25">
        <f>IF('Encodage réponses Es'!Q42="","",'Encodage réponses Es'!Q42)</f>
        <v>0</v>
      </c>
      <c r="BN44" s="25">
        <f>IF('Encodage réponses Es'!R42="","",'Encodage réponses Es'!R42)</f>
        <v>0</v>
      </c>
      <c r="BO44" s="25">
        <f>IF('Encodage réponses Es'!U42="","",'Encodage réponses Es'!U42)</f>
        <v>0</v>
      </c>
      <c r="BP44" s="25">
        <f>IF('Encodage réponses Es'!V42="","",'Encodage réponses Es'!V42)</f>
        <v>0</v>
      </c>
      <c r="BQ44" s="25">
        <f>IF('Encodage réponses Es'!AJ42="","",'Encodage réponses Es'!AJ42)</f>
        <v>0</v>
      </c>
      <c r="BR44" s="25">
        <f>IF('Encodage réponses Es'!AK42="","",'Encodage réponses Es'!AK42)</f>
        <v>0</v>
      </c>
      <c r="BS44" s="25">
        <f>IF('Encodage réponses Es'!AL42="","",'Encodage réponses Es'!AL42)</f>
        <v>0</v>
      </c>
      <c r="BT44" s="25">
        <f>IF('Encodage réponses Es'!AT42="","",'Encodage réponses Es'!AT42)</f>
        <v>0</v>
      </c>
      <c r="BU44" s="276">
        <f>IF('Encodage réponses Es'!AU42="","",'Encodage réponses Es'!AU42)</f>
        <v>0</v>
      </c>
      <c r="BV44" s="272">
        <v>2</v>
      </c>
      <c r="BW44" s="272">
        <f>COUNTIF(BV$5:BV$38,BV44)</f>
        <v>0</v>
      </c>
      <c r="BX44" s="280">
        <f>IF('Encodage réponses Es'!S42="","",'Encodage réponses Es'!S42)</f>
        <v>0</v>
      </c>
      <c r="BY44" s="86"/>
      <c r="BZ44" s="86"/>
      <c r="CA44" s="200">
        <f>IF('Encodage réponses Es'!T42="","",'Encodage réponses Es'!T42)</f>
        <v>0</v>
      </c>
      <c r="CB44" s="86"/>
      <c r="CC44" s="85"/>
      <c r="CD44" s="24">
        <f>IF('Encodage réponses Es'!Y42="","",'Encodage réponses Es'!Y42)</f>
        <v>0</v>
      </c>
      <c r="CE44" s="26">
        <f>IF('Encodage réponses Es'!Z42="","",'Encodage réponses Es'!Z42)</f>
        <v>0</v>
      </c>
      <c r="CF44" s="86">
        <v>2</v>
      </c>
      <c r="CG44" s="85">
        <f t="shared" si="22"/>
        <v>0</v>
      </c>
      <c r="CH44" s="22">
        <f>IF('Encodage réponses Es'!BN42="","",'Encodage réponses Es'!BN42)</f>
        <v>0</v>
      </c>
      <c r="CI44" s="86">
        <v>2</v>
      </c>
      <c r="CJ44" s="85">
        <f>COUNTIF(CI$5:CI$38,CI44)</f>
        <v>0</v>
      </c>
      <c r="CK44" s="197">
        <f>IF('Encodage réponses Es'!BM42="","",'Encodage réponses Es'!BM42)</f>
        <v>0</v>
      </c>
      <c r="CL44" s="86">
        <v>2</v>
      </c>
      <c r="CM44" s="85">
        <f>COUNTIF(CL$5:CL$38,CL44)</f>
        <v>0</v>
      </c>
      <c r="CN44" s="69">
        <f>IF('Encodage réponses Es'!BO42="","",'Encodage réponses Es'!BO42)</f>
        <v>0</v>
      </c>
      <c r="CO44" s="286">
        <v>2</v>
      </c>
      <c r="CP44" s="287">
        <f>COUNTIF(CO$5:CO$38,CO44)</f>
        <v>0</v>
      </c>
      <c r="CQ44" s="69">
        <f>IF('Encodage réponses Es'!BP42="","",'Encodage réponses Es'!BP42)</f>
        <v>0</v>
      </c>
      <c r="CR44" s="86">
        <v>2</v>
      </c>
      <c r="CS44" s="85">
        <f>COUNTIF(CR$5:CR$38,CR44)</f>
        <v>0</v>
      </c>
      <c r="CT44" s="69">
        <f>IF('Encodage réponses Es'!BQ42="","",'Encodage réponses Es'!BQ42)</f>
        <v>0</v>
      </c>
      <c r="CU44" s="86">
        <v>2</v>
      </c>
      <c r="CV44" s="85">
        <f>COUNTIF(CU$5:CU$38,CU44)</f>
        <v>0</v>
      </c>
      <c r="CW44" s="69">
        <f>IF('Encodage réponses Es'!BR42="","",'Encodage réponses Es'!BR42)</f>
        <v>0</v>
      </c>
      <c r="CX44" s="86">
        <v>2</v>
      </c>
      <c r="CY44" s="85">
        <f>COUNTIF(CX$5:CX$38,CX44)</f>
        <v>0</v>
      </c>
      <c r="CZ44" s="69">
        <f>IF('Encodage réponses Es'!BU42="","",'Encodage réponses Es'!BU42)</f>
        <v>0</v>
      </c>
      <c r="DA44" s="86">
        <v>2</v>
      </c>
      <c r="DB44" s="85">
        <f>COUNTIF(DA$5:DA$38,DA44)</f>
        <v>0</v>
      </c>
      <c r="DC44" s="24">
        <f>IF('Encodage réponses Es'!BT42="","",'Encodage réponses Es'!BT42)</f>
        <v>0</v>
      </c>
      <c r="DD44" s="86">
        <v>2</v>
      </c>
      <c r="DE44" s="85">
        <f>COUNTIF(DD$5:DD$38,DD44)</f>
        <v>0</v>
      </c>
      <c r="DF44" s="24">
        <f>IF('Encodage réponses Es'!BL42="","",'Encodage réponses Es'!BL42)</f>
        <v>0</v>
      </c>
      <c r="DG44" s="86">
        <v>2</v>
      </c>
      <c r="DH44" s="85">
        <f>COUNTIF(DG$5:DG$38,DG44)</f>
        <v>0</v>
      </c>
      <c r="DI44" s="86"/>
      <c r="DJ44" s="24">
        <f>IF('Encodage réponses Es'!BS42="","",'Encodage réponses Es'!BS42)</f>
        <v>0</v>
      </c>
      <c r="DK44" s="86"/>
      <c r="DL44" s="85"/>
    </row>
    <row r="45" spans="2:116" ht="12.75" customHeight="1">
      <c r="B45" s="122"/>
      <c r="C45" s="122"/>
      <c r="D45" s="166"/>
      <c r="E45" s="166"/>
      <c r="F45" s="1" t="s">
        <v>90</v>
      </c>
      <c r="G45" s="242">
        <f>COUNTIF(G$5:G$36,"&lt;0,10")</f>
        <v>0</v>
      </c>
      <c r="H45" s="122"/>
      <c r="I45" s="166"/>
      <c r="J45" s="1" t="s">
        <v>90</v>
      </c>
      <c r="K45" s="242">
        <f>COUNTIF(K$5:K$36,"&lt;0,10")</f>
        <v>0</v>
      </c>
      <c r="L45" s="122"/>
      <c r="M45" s="166"/>
      <c r="N45" s="128"/>
      <c r="O45" s="143"/>
      <c r="P45" s="144"/>
      <c r="Q45" s="145"/>
      <c r="R45" s="272">
        <v>3</v>
      </c>
      <c r="S45" s="85">
        <f>COUNTIF(R$5:R$38,3)</f>
        <v>0</v>
      </c>
      <c r="T45" s="2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86" t="s">
        <v>45</v>
      </c>
      <c r="AV45" s="273">
        <f>COUNTIF(AU$5:AU$38,"&lt;20")-AV44-AV43-AV42</f>
        <v>0</v>
      </c>
      <c r="AW45" s="22"/>
      <c r="AX45" s="22"/>
      <c r="AY45" s="22"/>
      <c r="AZ45" s="22"/>
      <c r="BA45" s="22"/>
      <c r="BB45" s="25"/>
      <c r="BC45" s="25"/>
      <c r="BD45" s="25"/>
      <c r="BE45" s="25"/>
      <c r="BF45" s="276"/>
      <c r="BG45" s="272">
        <v>3</v>
      </c>
      <c r="BH45" s="279">
        <f t="shared" si="23"/>
        <v>0</v>
      </c>
      <c r="BI45" s="26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76"/>
      <c r="BV45" s="272">
        <v>3</v>
      </c>
      <c r="BW45" s="272">
        <f>COUNTIF(BV$5:BV$38,BV52)</f>
        <v>0</v>
      </c>
      <c r="BX45" s="280"/>
      <c r="BY45" s="86"/>
      <c r="BZ45" s="86"/>
      <c r="CA45" s="200"/>
      <c r="CB45" s="86"/>
      <c r="CC45" s="85"/>
      <c r="CD45" s="24"/>
      <c r="CE45" s="26"/>
      <c r="CF45" s="86">
        <v>3</v>
      </c>
      <c r="CG45" s="85">
        <f>COUNTIF(CF$5:CF$38,CF52)</f>
        <v>0</v>
      </c>
      <c r="CH45" s="22"/>
      <c r="CI45" s="96"/>
      <c r="CJ45" s="97"/>
      <c r="CK45" s="197"/>
      <c r="CL45" s="86"/>
      <c r="CM45" s="85"/>
      <c r="CN45" s="69"/>
      <c r="CO45" s="86"/>
      <c r="CP45" s="86"/>
      <c r="CQ45" s="288"/>
      <c r="CR45" s="86"/>
      <c r="CS45" s="85"/>
      <c r="CT45" s="69"/>
      <c r="CU45" s="97"/>
      <c r="CV45" s="97"/>
      <c r="CW45" s="69"/>
      <c r="CX45" s="86"/>
      <c r="CY45" s="85"/>
      <c r="CZ45" s="69"/>
      <c r="DA45" s="86"/>
      <c r="DB45" s="85"/>
      <c r="DC45" s="24"/>
      <c r="DD45" s="86"/>
      <c r="DE45" s="85"/>
      <c r="DF45" s="24"/>
      <c r="DG45" s="86"/>
      <c r="DH45" s="85"/>
      <c r="DI45" s="86"/>
      <c r="DJ45" s="24"/>
      <c r="DK45" s="86"/>
      <c r="DL45" s="85"/>
    </row>
    <row r="46" spans="1:116" ht="12.75">
      <c r="A46" s="2"/>
      <c r="B46" s="128"/>
      <c r="C46" s="128"/>
      <c r="F46" s="1" t="s">
        <v>91</v>
      </c>
      <c r="G46" s="242">
        <f>COUNTIF(G$5:G$36,"&lt;0,20")-G45</f>
        <v>0</v>
      </c>
      <c r="H46" s="128"/>
      <c r="J46" s="1" t="s">
        <v>91</v>
      </c>
      <c r="K46" s="242">
        <f>COUNTIF(K$5:K$36,"&lt;0,20")-K45</f>
        <v>0</v>
      </c>
      <c r="L46" s="128"/>
      <c r="N46" s="140" t="s">
        <v>88</v>
      </c>
      <c r="O46" s="174">
        <f>IF('Encodage réponses Es'!AI45="","",'Encodage réponses Es'!AI45)</f>
      </c>
      <c r="P46" s="175">
        <f>IF('Encodage réponses Es'!AV45="","",'Encodage réponses Es'!AV45)</f>
      </c>
      <c r="Q46" s="176">
        <f>IF('Encodage réponses Es'!AX45="","",'Encodage réponses Es'!AX45)</f>
      </c>
      <c r="R46" s="272"/>
      <c r="S46" s="85"/>
      <c r="T46" s="177">
        <f>IF('Encodage réponses Es'!G45="","",'Encodage réponses Es'!G45)</f>
      </c>
      <c r="U46" s="175">
        <f>IF('Encodage réponses Es'!I45="","",'Encodage réponses Es'!I45)</f>
      </c>
      <c r="V46" s="175">
        <f>IF('Encodage réponses Es'!K45="","",'Encodage réponses Es'!K45)</f>
      </c>
      <c r="W46" s="175">
        <f>IF('Encodage réponses Es'!M45="","",'Encodage réponses Es'!M45)</f>
      </c>
      <c r="X46" s="175">
        <f>IF('Encodage réponses Es'!O45="","",'Encodage réponses Es'!O45)</f>
      </c>
      <c r="Y46" s="175">
        <f>IF('Encodage réponses Es'!P45="","",'Encodage réponses Es'!P45)</f>
      </c>
      <c r="Z46" s="175">
        <f>IF('Encodage réponses Es'!AA45="","",'Encodage réponses Es'!AA45)</f>
      </c>
      <c r="AA46" s="175">
        <f>IF('Encodage réponses Es'!AB45="","",'Encodage réponses Es'!AB45)</f>
      </c>
      <c r="AB46" s="175">
        <f>IF('Encodage réponses Es'!AF45="","",'Encodage réponses Es'!AF45)</f>
      </c>
      <c r="AC46" s="175">
        <f>IF('Encodage réponses Es'!AG45="","",'Encodage réponses Es'!AG45)</f>
      </c>
      <c r="AD46" s="175">
        <f>IF('Encodage réponses Es'!AH45="","",'Encodage réponses Es'!AH45)</f>
      </c>
      <c r="AE46" s="175">
        <f>IF('Encodage réponses Es'!AM45="","",'Encodage réponses Es'!AM45)</f>
      </c>
      <c r="AF46" s="175">
        <f>IF('Encodage réponses Es'!AN45="","",'Encodage réponses Es'!AN45)</f>
      </c>
      <c r="AG46" s="175">
        <f>IF('Encodage réponses Es'!AP45="","",'Encodage réponses Es'!AP45)</f>
      </c>
      <c r="AH46" s="175">
        <f>IF('Encodage réponses Es'!AR45="","",'Encodage réponses Es'!AR45)</f>
      </c>
      <c r="AI46" s="175">
        <f>IF('Encodage réponses Es'!AW45="","",'Encodage réponses Es'!AW45)</f>
      </c>
      <c r="AJ46" s="175">
        <f>IF('Encodage réponses Es'!AY45="","",'Encodage réponses Es'!AY45)</f>
      </c>
      <c r="AK46" s="175">
        <f>IF('Encodage réponses Es'!BA45="","",'Encodage réponses Es'!BA45)</f>
      </c>
      <c r="AL46" s="175">
        <f>IF('Encodage réponses Es'!BB45="","",'Encodage réponses Es'!BB45)</f>
      </c>
      <c r="AM46" s="175">
        <f>IF('Encodage réponses Es'!BC45="","",'Encodage réponses Es'!BC45)</f>
      </c>
      <c r="AN46" s="175">
        <f>IF('Encodage réponses Es'!BD45="","",'Encodage réponses Es'!BD45)</f>
      </c>
      <c r="AO46" s="175">
        <f>IF('Encodage réponses Es'!BE45="","",'Encodage réponses Es'!BE45)</f>
      </c>
      <c r="AP46" s="175">
        <f>IF('Encodage réponses Es'!BF45="","",'Encodage réponses Es'!BF45)</f>
      </c>
      <c r="AQ46" s="175">
        <f>IF('Encodage réponses Es'!BG45="","",'Encodage réponses Es'!BG45)</f>
      </c>
      <c r="AR46" s="175">
        <f>IF('Encodage réponses Es'!BH45="","",'Encodage réponses Es'!BH45)</f>
      </c>
      <c r="AS46" s="175">
        <f>IF('Encodage réponses Es'!BI45="","",'Encodage réponses Es'!BI45)</f>
      </c>
      <c r="AT46" s="175">
        <f>IF('Encodage réponses Es'!BJ45="","",'Encodage réponses Es'!BJ45)</f>
      </c>
      <c r="AU46" s="85" t="s">
        <v>44</v>
      </c>
      <c r="AV46" s="273">
        <f>COUNTIF(AU$5:AU$38,"&lt;25")-AV45-AV44-AV43-AV42</f>
        <v>0</v>
      </c>
      <c r="AW46" s="175">
        <f>IF('Encodage réponses Es'!N45="","",'Encodage réponses Es'!N45)</f>
      </c>
      <c r="AX46" s="175">
        <f>IF('Encodage réponses Es'!W45="","",'Encodage réponses Es'!W45)</f>
      </c>
      <c r="AY46" s="362">
        <f>IF('Encodage réponses Es'!X45="","",'Encodage réponses Es'!X45)</f>
      </c>
      <c r="AZ46" s="362">
        <f>IF('Encodage réponses Es'!Y45="","",'Encodage réponses Es'!Y45)</f>
      </c>
      <c r="BA46" s="362">
        <f>IF('Encodage réponses Es'!Z45="","",'Encodage réponses Es'!Z45)</f>
      </c>
      <c r="BB46" s="363">
        <f>IF('Encodage réponses Es'!AD45="","",'Encodage réponses Es'!AD45)</f>
      </c>
      <c r="BC46" s="363">
        <f>IF('Encodage réponses Es'!AE45="","",'Encodage réponses Es'!AE45)</f>
      </c>
      <c r="BD46" s="178">
        <f>IF('Encodage réponses Es'!AO45="","",'Encodage réponses Es'!AO45)</f>
      </c>
      <c r="BE46" s="178">
        <f>IF('Encodage réponses Es'!AR45="","",'Encodage réponses Es'!AR45)</f>
      </c>
      <c r="BF46" s="278">
        <f>IF('Encodage réponses Es'!AZ45="","",'Encodage réponses Es'!AZ45)</f>
      </c>
      <c r="BG46" s="272">
        <v>4</v>
      </c>
      <c r="BH46" s="279">
        <f t="shared" si="23"/>
        <v>0</v>
      </c>
      <c r="BI46" s="180">
        <f>IF('Encodage réponses Es'!F45="","",'Encodage réponses Es'!F45)</f>
      </c>
      <c r="BJ46" s="178">
        <f>IF('Encodage réponses Es'!H45="","",'Encodage réponses Es'!H45)</f>
      </c>
      <c r="BK46" s="178">
        <f>IF('Encodage réponses Es'!J45="","",'Encodage réponses Es'!J45)</f>
      </c>
      <c r="BL46" s="178">
        <f>IF('Encodage réponses Es'!L45="","",'Encodage réponses Es'!L45)</f>
      </c>
      <c r="BM46" s="178">
        <f>IF('Encodage réponses Es'!Q45="","",'Encodage réponses Es'!Q45)</f>
      </c>
      <c r="BN46" s="178">
        <f>IF('Encodage réponses Es'!R45="","",'Encodage réponses Es'!R45)</f>
      </c>
      <c r="BO46" s="178">
        <f>IF('Encodage réponses Es'!U45="","",'Encodage réponses Es'!U45)</f>
      </c>
      <c r="BP46" s="178">
        <f>IF('Encodage réponses Es'!V45="","",'Encodage réponses Es'!V45)</f>
      </c>
      <c r="BQ46" s="178">
        <f>IF('Encodage réponses Es'!AJ45="","",'Encodage réponses Es'!AJ45)</f>
      </c>
      <c r="BR46" s="178">
        <f>IF('Encodage réponses Es'!AK45="","",'Encodage réponses Es'!AK45)</f>
      </c>
      <c r="BS46" s="178">
        <f>IF('Encodage réponses Es'!AL45="","",'Encodage réponses Es'!AL45)</f>
      </c>
      <c r="BT46" s="178">
        <f>IF('Encodage réponses Es'!AT45="","",'Encodage réponses Es'!AT45)</f>
      </c>
      <c r="BU46" s="278">
        <f>IF('Encodage réponses Es'!AU45="","",'Encodage réponses Es'!AU45)</f>
      </c>
      <c r="BV46" s="272">
        <v>4</v>
      </c>
      <c r="BW46" s="272">
        <f aca="true" t="shared" si="24" ref="BW46:BW55">COUNTIF(BV$5:BV$38,BV46)</f>
        <v>0</v>
      </c>
      <c r="BX46" s="282">
        <f>IF('Encodage réponses Es'!S45="","",'Encodage réponses Es'!S45)</f>
      </c>
      <c r="BY46" s="86"/>
      <c r="BZ46" s="86"/>
      <c r="CA46" s="364">
        <f>IF('Encodage réponses Es'!T45="","",'Encodage réponses Es'!T45)</f>
      </c>
      <c r="CB46" s="86"/>
      <c r="CC46" s="85"/>
      <c r="CD46" s="365">
        <f>IF('Encodage réponses Es'!Y45="","",'Encodage réponses Es'!Y45)</f>
      </c>
      <c r="CE46" s="366">
        <f>IF('Encodage réponses Es'!Z45="","",'Encodage réponses Es'!Z45)</f>
      </c>
      <c r="CF46" s="86">
        <v>4</v>
      </c>
      <c r="CG46" s="85">
        <f t="shared" si="22"/>
        <v>0</v>
      </c>
      <c r="CH46" s="362">
        <f>IF('Encodage réponses Es'!BN45="","",'Encodage réponses Es'!BN45)</f>
      </c>
      <c r="CI46" s="86"/>
      <c r="CJ46" s="86"/>
      <c r="CK46" s="367">
        <f>IF('Encodage réponses Es'!BM45="","",'Encodage réponses Es'!BM45)</f>
      </c>
      <c r="CL46" s="86"/>
      <c r="CM46" s="85"/>
      <c r="CN46" s="198">
        <f>IF('Encodage réponses Es'!BO45="","",'Encodage réponses Es'!BO45)</f>
      </c>
      <c r="CO46" s="86"/>
      <c r="CP46" s="86"/>
      <c r="CQ46" s="289">
        <f>IF('Encodage réponses Es'!BP45="","",'Encodage réponses Es'!BP45)</f>
      </c>
      <c r="CR46" s="86"/>
      <c r="CS46" s="85"/>
      <c r="CT46" s="198">
        <f>IF('Encodage réponses Es'!BQ45="","",'Encodage réponses Es'!BQ45)</f>
      </c>
      <c r="CU46" s="86"/>
      <c r="CV46" s="86"/>
      <c r="CW46" s="368">
        <f>IF('Encodage réponses Es'!BR45="","",'Encodage réponses Es'!BR45)</f>
      </c>
      <c r="CX46" s="86"/>
      <c r="CY46" s="85"/>
      <c r="CZ46" s="198">
        <f>IF('Encodage réponses Es'!BU45="","",'Encodage réponses Es'!BU45)</f>
      </c>
      <c r="DA46" s="86"/>
      <c r="DB46" s="85"/>
      <c r="DC46" s="365">
        <f>IF('Encodage réponses Es'!BT45="","",'Encodage réponses Es'!BT45)</f>
      </c>
      <c r="DD46" s="86"/>
      <c r="DE46" s="85"/>
      <c r="DF46" s="179">
        <f>IF('Encodage réponses Es'!BL45="","",'Encodage réponses Es'!BL45)</f>
      </c>
      <c r="DG46" s="86"/>
      <c r="DH46" s="85"/>
      <c r="DI46" s="86"/>
      <c r="DJ46" s="365">
        <f>IF('Encodage réponses Es'!BS45="","",'Encodage réponses Es'!BS45)</f>
      </c>
      <c r="DK46" s="86"/>
      <c r="DL46" s="85"/>
    </row>
    <row r="47" spans="3:116" s="291" customFormat="1" ht="12.75">
      <c r="C47" s="292"/>
      <c r="F47" s="293" t="s">
        <v>92</v>
      </c>
      <c r="G47" s="294">
        <f>COUNTIF(G$5:G$36,"&lt;0,30")-SUM(G45:G46)</f>
        <v>0</v>
      </c>
      <c r="H47" s="292"/>
      <c r="J47" s="293" t="s">
        <v>92</v>
      </c>
      <c r="K47" s="294">
        <f>COUNTIF(K$5:K$36,"&lt;0,30")-SUM(K45:K46)</f>
        <v>0</v>
      </c>
      <c r="L47" s="292"/>
      <c r="M47" s="295"/>
      <c r="N47" s="296" t="s">
        <v>50</v>
      </c>
      <c r="O47" s="297">
        <f>IF('Encodage réponses Es'!AI46="","",'Encodage réponses Es'!AI46)</f>
      </c>
      <c r="P47" s="298">
        <f>IF('Encodage réponses Es'!AJ46="","",'Encodage réponses Es'!AJ46)</f>
      </c>
      <c r="Q47" s="299">
        <f>IF('Encodage réponses Es'!AK46="","",'Encodage réponses Es'!AK46)</f>
      </c>
      <c r="R47" s="300"/>
      <c r="S47" s="300"/>
      <c r="T47" s="301">
        <f>IF('Encodage réponses Es'!G46="","",'Encodage réponses Es'!G46)</f>
      </c>
      <c r="U47" s="298">
        <f>IF('Encodage réponses Es'!I46="","",'Encodage réponses Es'!I46)</f>
      </c>
      <c r="V47" s="298">
        <f>IF('Encodage réponses Es'!K46="","",'Encodage réponses Es'!K46)</f>
      </c>
      <c r="W47" s="298">
        <f>IF('Encodage réponses Es'!M46="","",'Encodage réponses Es'!M46)</f>
      </c>
      <c r="X47" s="298">
        <f>IF('Encodage réponses Es'!O46="","",'Encodage réponses Es'!O46)</f>
      </c>
      <c r="Y47" s="298">
        <f>IF('Encodage réponses Es'!P46="","",'Encodage réponses Es'!P46)</f>
      </c>
      <c r="Z47" s="298">
        <f>IF('Encodage réponses Es'!AA46="","",'Encodage réponses Es'!AA46)</f>
      </c>
      <c r="AA47" s="298">
        <f>IF('Encodage réponses Es'!AB46="","",'Encodage réponses Es'!AB46)</f>
      </c>
      <c r="AB47" s="298">
        <f>IF('Encodage réponses Es'!AF46="","",'Encodage réponses Es'!AF46)</f>
      </c>
      <c r="AC47" s="298">
        <f>IF('Encodage réponses Es'!AG46="","",'Encodage réponses Es'!AG46)</f>
      </c>
      <c r="AD47" s="298">
        <f>IF('Encodage réponses Es'!AH46="","",'Encodage réponses Es'!AH46)</f>
      </c>
      <c r="AE47" s="298">
        <f>IF('Encodage réponses Es'!AM46="","",'Encodage réponses Es'!AM46)</f>
      </c>
      <c r="AF47" s="298">
        <f>IF('Encodage réponses Es'!AN46="","",'Encodage réponses Es'!AN46)</f>
      </c>
      <c r="AG47" s="298">
        <f>IF('Encodage réponses Es'!AP46="","",'Encodage réponses Es'!AP46)</f>
      </c>
      <c r="AH47" s="298">
        <f>IF('Encodage réponses Es'!AR46="","",'Encodage réponses Es'!AR46)</f>
      </c>
      <c r="AI47" s="298">
        <f>IF('Encodage réponses Es'!AW46="","",'Encodage réponses Es'!AW46)</f>
      </c>
      <c r="AJ47" s="298">
        <f>IF('Encodage réponses Es'!AY46="","",'Encodage réponses Es'!AY46)</f>
      </c>
      <c r="AK47" s="298">
        <f>IF('Encodage réponses Es'!BA46="","",'Encodage réponses Es'!BA46)</f>
      </c>
      <c r="AL47" s="298">
        <f>IF('Encodage réponses Es'!BB46="","",'Encodage réponses Es'!BB46)</f>
      </c>
      <c r="AM47" s="298">
        <f>IF('Encodage réponses Es'!BC46="","",'Encodage réponses Es'!BC46)</f>
      </c>
      <c r="AN47" s="298">
        <f>IF('Encodage réponses Es'!BD46="","",'Encodage réponses Es'!BD46)</f>
      </c>
      <c r="AO47" s="298">
        <f>IF('Encodage réponses Es'!BE46="","",'Encodage réponses Es'!BE46)</f>
      </c>
      <c r="AP47" s="298">
        <f>IF('Encodage réponses Es'!BF46="","",'Encodage réponses Es'!BF46)</f>
      </c>
      <c r="AQ47" s="298">
        <f>IF('Encodage réponses Es'!BG46="","",'Encodage réponses Es'!BG46)</f>
      </c>
      <c r="AR47" s="298">
        <f>IF('Encodage réponses Es'!BH46="","",'Encodage réponses Es'!BH46)</f>
      </c>
      <c r="AS47" s="298">
        <f>IF('Encodage réponses Es'!BI46="","",'Encodage réponses Es'!BI46)</f>
      </c>
      <c r="AT47" s="298">
        <f>IF('Encodage réponses Es'!BJ46="","",'Encodage réponses Es'!BJ46)</f>
      </c>
      <c r="AU47" s="302" t="s">
        <v>83</v>
      </c>
      <c r="AV47" s="303">
        <f>COUNTIF(AU$5:AU$38,"&lt;=28")-AV46-AV45-AV44-AV43-AV42</f>
        <v>0</v>
      </c>
      <c r="AW47" s="298">
        <f>IF('Encodage réponses Es'!N46="","",'Encodage réponses Es'!N46)</f>
      </c>
      <c r="AX47" s="298">
        <f>IF('Encodage réponses Es'!W46="","",'Encodage réponses Es'!W46)</f>
      </c>
      <c r="AY47" s="298">
        <f>IF('Encodage réponses Es'!X46="","",'Encodage réponses Es'!X46)</f>
      </c>
      <c r="AZ47" s="298">
        <f>IF('Encodage réponses Es'!Y46="","",'Encodage réponses Es'!Y46)</f>
      </c>
      <c r="BA47" s="298">
        <f>IF('Encodage réponses Es'!Z46="","",'Encodage réponses Es'!Z46)</f>
      </c>
      <c r="BB47" s="304">
        <f>IF('Encodage réponses Es'!AD46="","",'Encodage réponses Es'!AD46)</f>
      </c>
      <c r="BC47" s="304">
        <f>IF('Encodage réponses Es'!AE46="","",'Encodage réponses Es'!AE46)</f>
      </c>
      <c r="BD47" s="304">
        <f>IF('Encodage réponses Es'!AO46="","",'Encodage réponses Es'!AO46)</f>
      </c>
      <c r="BE47" s="304">
        <f>IF('Encodage réponses Es'!AR46="","",'Encodage réponses Es'!AR46)</f>
      </c>
      <c r="BF47" s="305">
        <f>IF('Encodage réponses Es'!AZ46="","",'Encodage réponses Es'!AZ46)</f>
      </c>
      <c r="BG47" s="300">
        <v>5</v>
      </c>
      <c r="BH47" s="306">
        <f t="shared" si="23"/>
        <v>0</v>
      </c>
      <c r="BI47" s="307">
        <f>IF('Encodage réponses Es'!F46="","",'Encodage réponses Es'!F46)</f>
      </c>
      <c r="BJ47" s="304">
        <f>IF('Encodage réponses Es'!H46="","",'Encodage réponses Es'!H46)</f>
      </c>
      <c r="BK47" s="304">
        <f>IF('Encodage réponses Es'!J46="","",'Encodage réponses Es'!J46)</f>
      </c>
      <c r="BL47" s="304">
        <f>IF('Encodage réponses Es'!L46="","",'Encodage réponses Es'!L46)</f>
      </c>
      <c r="BM47" s="304">
        <f>IF('Encodage réponses Es'!Q46="","",'Encodage réponses Es'!Q46)</f>
      </c>
      <c r="BN47" s="304">
        <f>IF('Encodage réponses Es'!R46="","",'Encodage réponses Es'!R46)</f>
      </c>
      <c r="BO47" s="304">
        <f>IF('Encodage réponses Es'!U46="","",'Encodage réponses Es'!U46)</f>
      </c>
      <c r="BP47" s="304">
        <f>IF('Encodage réponses Es'!V46="","",'Encodage réponses Es'!V46)</f>
      </c>
      <c r="BQ47" s="304">
        <f>IF('Encodage réponses Es'!AJ46="","",'Encodage réponses Es'!AJ46)</f>
      </c>
      <c r="BR47" s="304">
        <f>IF('Encodage réponses Es'!AK46="","",'Encodage réponses Es'!AK46)</f>
      </c>
      <c r="BS47" s="304">
        <f>IF('Encodage réponses Es'!AL46="","",'Encodage réponses Es'!AL46)</f>
      </c>
      <c r="BT47" s="304">
        <f>IF('Encodage réponses Es'!AT46="","",'Encodage réponses Es'!AT46)</f>
      </c>
      <c r="BU47" s="305">
        <f>IF('Encodage réponses Es'!AU46="","",'Encodage réponses Es'!AU46)</f>
      </c>
      <c r="BV47" s="300">
        <v>5</v>
      </c>
      <c r="BW47" s="300">
        <f t="shared" si="24"/>
        <v>0</v>
      </c>
      <c r="BX47" s="308">
        <f>IF('Encodage réponses Es'!S46="","",'Encodage réponses Es'!S46)</f>
      </c>
      <c r="BY47" s="309"/>
      <c r="BZ47" s="310"/>
      <c r="CA47" s="311">
        <f>IF('Encodage réponses Es'!T46="","",'Encodage réponses Es'!T46)</f>
      </c>
      <c r="CB47" s="302"/>
      <c r="CC47" s="312"/>
      <c r="CD47" s="313">
        <f>IF('Encodage réponses Es'!Y46="","",'Encodage réponses Es'!Y46)</f>
      </c>
      <c r="CE47" s="307">
        <f>IF('Encodage réponses Es'!Z46="","",'Encodage réponses Es'!Z46)</f>
      </c>
      <c r="CF47" s="314">
        <v>5</v>
      </c>
      <c r="CG47" s="312">
        <f t="shared" si="22"/>
        <v>0</v>
      </c>
      <c r="CH47" s="315">
        <f>IF('Encodage réponses Es'!BN46="","",'Encodage réponses Es'!BN46)</f>
      </c>
      <c r="CI47" s="316"/>
      <c r="CJ47" s="316"/>
      <c r="CK47" s="317">
        <f>IF('Encodage réponses Es'!BM46="","",'Encodage réponses Es'!BM46)</f>
      </c>
      <c r="CL47" s="314"/>
      <c r="CM47" s="312"/>
      <c r="CN47" s="318">
        <f>IF('Encodage réponses Es'!BO46="","",'Encodage réponses Es'!BO46)</f>
      </c>
      <c r="CO47" s="316"/>
      <c r="CP47" s="316"/>
      <c r="CQ47" s="319">
        <f>IF('Encodage réponses Es'!BP46="","",'Encodage réponses Es'!BP46)</f>
      </c>
      <c r="CR47" s="314"/>
      <c r="CS47" s="312"/>
      <c r="CT47" s="318">
        <f>IF('Encodage réponses Es'!BQ46="","",'Encodage réponses Es'!BQ46)</f>
      </c>
      <c r="CU47" s="316"/>
      <c r="CV47" s="316"/>
      <c r="CW47" s="319">
        <f>IF('Encodage réponses Es'!BR46="","",'Encodage réponses Es'!BR46)</f>
      </c>
      <c r="CX47" s="314"/>
      <c r="CY47" s="312"/>
      <c r="CZ47" s="318">
        <f>IF('Encodage réponses Es'!BU46="","",'Encodage réponses Es'!BU46)</f>
      </c>
      <c r="DA47" s="314"/>
      <c r="DB47" s="312"/>
      <c r="DC47" s="313">
        <f>IF('Encodage réponses Es'!BT46="","",'Encodage réponses Es'!BT46)</f>
      </c>
      <c r="DD47" s="314"/>
      <c r="DE47" s="312"/>
      <c r="DF47" s="313">
        <f>IF('Encodage réponses Es'!BL46="","",'Encodage réponses Es'!BL46)</f>
      </c>
      <c r="DG47" s="314"/>
      <c r="DH47" s="320"/>
      <c r="DI47" s="316"/>
      <c r="DJ47" s="313">
        <f>IF('Encodage réponses Es'!BS46="","",'Encodage réponses Es'!BS46)</f>
      </c>
      <c r="DK47" s="314"/>
      <c r="DL47" s="312"/>
    </row>
    <row r="48" spans="6:116" ht="12.75">
      <c r="F48" s="1" t="s">
        <v>93</v>
      </c>
      <c r="G48" s="242">
        <f>COUNTIF(G$5:G$36,"&lt;0,40")-SUM(G45:G47)</f>
        <v>0</v>
      </c>
      <c r="J48" s="1" t="s">
        <v>93</v>
      </c>
      <c r="K48" s="242">
        <f>COUNTIF(K$5:K$36,"&lt;0,40")-SUM(K45:K47)</f>
        <v>0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U48" s="86"/>
      <c r="AV48" s="86"/>
      <c r="BG48" s="272">
        <v>6</v>
      </c>
      <c r="BH48" s="279">
        <f t="shared" si="23"/>
        <v>0</v>
      </c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V48" s="272">
        <v>6</v>
      </c>
      <c r="BW48" s="272">
        <f t="shared" si="24"/>
        <v>0</v>
      </c>
      <c r="BX48" s="68"/>
      <c r="BY48" s="86"/>
      <c r="BZ48" s="86"/>
      <c r="CB48" s="86"/>
      <c r="CC48" s="86"/>
      <c r="CF48" s="86">
        <v>6</v>
      </c>
      <c r="CG48" s="86">
        <f t="shared" si="22"/>
        <v>0</v>
      </c>
      <c r="CI48" s="86"/>
      <c r="CJ48" s="86"/>
      <c r="CL48" s="86"/>
      <c r="CM48" s="86"/>
      <c r="CO48" s="86"/>
      <c r="CP48" s="86"/>
      <c r="CR48" s="86"/>
      <c r="CS48" s="86"/>
      <c r="CU48" s="86"/>
      <c r="CV48" s="86"/>
      <c r="CX48" s="86"/>
      <c r="CY48" s="86"/>
      <c r="DA48" s="86"/>
      <c r="DB48" s="86"/>
      <c r="DD48" s="86"/>
      <c r="DE48" s="86"/>
      <c r="DG48" s="86"/>
      <c r="DH48" s="86"/>
      <c r="DI48" s="86"/>
      <c r="DK48" s="86"/>
      <c r="DL48" s="86"/>
    </row>
    <row r="49" spans="6:116" ht="12.75">
      <c r="F49" s="1" t="s">
        <v>94</v>
      </c>
      <c r="G49" s="242">
        <f>COUNTIF(G$5:G$36,"&lt;0,50")-SUM(G45:G48)</f>
        <v>0</v>
      </c>
      <c r="J49" s="1" t="s">
        <v>94</v>
      </c>
      <c r="K49" s="242">
        <f>COUNTIF(K$5:K$36,"&lt;0,50")-SUM(K45:K48)</f>
        <v>0</v>
      </c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U49" s="86"/>
      <c r="AV49" s="85"/>
      <c r="BG49" s="272">
        <v>7</v>
      </c>
      <c r="BH49" s="279">
        <f t="shared" si="23"/>
        <v>0</v>
      </c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V49" s="272">
        <v>7</v>
      </c>
      <c r="BW49" s="272">
        <f t="shared" si="24"/>
        <v>0</v>
      </c>
      <c r="BX49" s="68"/>
      <c r="BY49" s="86"/>
      <c r="BZ49" s="86"/>
      <c r="CB49" s="86"/>
      <c r="CC49" s="85"/>
      <c r="CF49" s="86"/>
      <c r="CG49" s="85"/>
      <c r="CI49" s="86"/>
      <c r="CJ49" s="86"/>
      <c r="CL49" s="86"/>
      <c r="CM49" s="85"/>
      <c r="CO49" s="86"/>
      <c r="CP49" s="86"/>
      <c r="CR49" s="86"/>
      <c r="CS49" s="85"/>
      <c r="CU49" s="86"/>
      <c r="CV49" s="86"/>
      <c r="CX49" s="86"/>
      <c r="CY49" s="85"/>
      <c r="DA49" s="86"/>
      <c r="DB49" s="85"/>
      <c r="DD49" s="86"/>
      <c r="DE49" s="85"/>
      <c r="DG49" s="86"/>
      <c r="DH49" s="85"/>
      <c r="DI49" s="86"/>
      <c r="DK49" s="86"/>
      <c r="DL49" s="85"/>
    </row>
    <row r="50" spans="6:116" ht="12.75">
      <c r="F50" s="1" t="s">
        <v>95</v>
      </c>
      <c r="G50" s="242">
        <f>COUNTIF(G$5:G$36,"&lt;0,60")-SUM(G45:G49)</f>
        <v>0</v>
      </c>
      <c r="J50" s="1" t="s">
        <v>95</v>
      </c>
      <c r="K50" s="242">
        <f>COUNTIF(K$5:K$36,"&lt;0,60")-SUM(K45:K49)</f>
        <v>0</v>
      </c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U50" s="86"/>
      <c r="AV50" s="85"/>
      <c r="BG50" s="272">
        <v>8</v>
      </c>
      <c r="BH50" s="279">
        <f t="shared" si="23"/>
        <v>0</v>
      </c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V50" s="272">
        <v>8</v>
      </c>
      <c r="BW50" s="272">
        <f t="shared" si="24"/>
        <v>0</v>
      </c>
      <c r="BX50" s="68"/>
      <c r="BY50" s="86"/>
      <c r="BZ50" s="86"/>
      <c r="CB50" s="86"/>
      <c r="CC50" s="85"/>
      <c r="CF50" s="86"/>
      <c r="CG50" s="85"/>
      <c r="CI50" s="86"/>
      <c r="CJ50" s="86"/>
      <c r="CL50" s="86"/>
      <c r="CM50" s="85"/>
      <c r="CO50" s="86"/>
      <c r="CP50" s="86"/>
      <c r="CR50" s="86"/>
      <c r="CS50" s="85"/>
      <c r="CU50" s="86"/>
      <c r="CV50" s="86"/>
      <c r="CX50" s="86"/>
      <c r="CY50" s="85"/>
      <c r="DA50" s="86"/>
      <c r="DB50" s="85"/>
      <c r="DD50" s="86"/>
      <c r="DE50" s="85"/>
      <c r="DG50" s="86"/>
      <c r="DH50" s="85"/>
      <c r="DI50" s="86"/>
      <c r="DK50" s="86"/>
      <c r="DL50" s="85"/>
    </row>
    <row r="51" spans="6:116" ht="12.75">
      <c r="F51" s="1" t="s">
        <v>96</v>
      </c>
      <c r="G51" s="242">
        <f>COUNTIF(G$5:G$36,"&lt;0,70")-SUM(G45:G50)</f>
        <v>0</v>
      </c>
      <c r="J51" s="1" t="s">
        <v>96</v>
      </c>
      <c r="K51" s="242">
        <f>COUNTIF(K$5:K$36,"&lt;0,70")-SUM(K45:K50)</f>
        <v>0</v>
      </c>
      <c r="Q51" s="13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U51" s="86"/>
      <c r="AV51" s="85"/>
      <c r="BG51" s="272">
        <v>9</v>
      </c>
      <c r="BH51" s="279">
        <f t="shared" si="23"/>
        <v>0</v>
      </c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V51" s="272">
        <v>9</v>
      </c>
      <c r="BW51" s="272">
        <f t="shared" si="24"/>
        <v>0</v>
      </c>
      <c r="BX51" s="68"/>
      <c r="BY51" s="86"/>
      <c r="BZ51" s="86"/>
      <c r="CB51" s="86"/>
      <c r="CC51" s="85"/>
      <c r="CF51" s="86"/>
      <c r="CG51" s="85"/>
      <c r="CI51" s="86"/>
      <c r="CJ51" s="86"/>
      <c r="CL51" s="86"/>
      <c r="CM51" s="85"/>
      <c r="CO51" s="86"/>
      <c r="CP51" s="86"/>
      <c r="CR51" s="86"/>
      <c r="CS51" s="85"/>
      <c r="CU51" s="86"/>
      <c r="CV51" s="86"/>
      <c r="CX51" s="86"/>
      <c r="CY51" s="85"/>
      <c r="DA51" s="86"/>
      <c r="DB51" s="85"/>
      <c r="DD51" s="86"/>
      <c r="DE51" s="85"/>
      <c r="DG51" s="86"/>
      <c r="DH51" s="85"/>
      <c r="DI51" s="86"/>
      <c r="DK51" s="86"/>
      <c r="DL51" s="85"/>
    </row>
    <row r="52" spans="6:116" ht="12.75">
      <c r="F52" s="1" t="s">
        <v>97</v>
      </c>
      <c r="G52" s="242">
        <f>COUNTIF(G$5:G$36,"&lt;0,80")-SUM(G45:G51)</f>
        <v>0</v>
      </c>
      <c r="J52" s="1" t="s">
        <v>97</v>
      </c>
      <c r="K52" s="242">
        <f>COUNTIF(K$5:K$36,"&lt;0,80")-SUM(K45:K51)</f>
        <v>0</v>
      </c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U52" s="86"/>
      <c r="AV52" s="85"/>
      <c r="BG52" s="272">
        <v>10</v>
      </c>
      <c r="BH52" s="279">
        <f t="shared" si="23"/>
        <v>0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V52" s="272">
        <v>10</v>
      </c>
      <c r="BW52" s="272">
        <f t="shared" si="24"/>
        <v>0</v>
      </c>
      <c r="BX52" s="68"/>
      <c r="BY52" s="86"/>
      <c r="BZ52" s="86"/>
      <c r="CB52" s="86"/>
      <c r="CC52" s="85"/>
      <c r="CF52" s="86"/>
      <c r="CG52" s="85"/>
      <c r="CI52" s="86"/>
      <c r="CJ52" s="86"/>
      <c r="CL52" s="86"/>
      <c r="CM52" s="85"/>
      <c r="CO52" s="86"/>
      <c r="CP52" s="86"/>
      <c r="CR52" s="86"/>
      <c r="CS52" s="85"/>
      <c r="CU52" s="86"/>
      <c r="CV52" s="86"/>
      <c r="CX52" s="86"/>
      <c r="CY52" s="85"/>
      <c r="DA52" s="86"/>
      <c r="DB52" s="85"/>
      <c r="DD52" s="86"/>
      <c r="DE52" s="85"/>
      <c r="DG52" s="86"/>
      <c r="DH52" s="85"/>
      <c r="DI52" s="86"/>
      <c r="DK52" s="86"/>
      <c r="DL52" s="85"/>
    </row>
    <row r="53" spans="6:116" ht="12.75">
      <c r="F53" s="1" t="s">
        <v>0</v>
      </c>
      <c r="G53" s="242">
        <f>COUNTIF(G$5:G$36,"&lt;0,90")-SUM(G45:G52)</f>
        <v>0</v>
      </c>
      <c r="J53" s="1" t="s">
        <v>0</v>
      </c>
      <c r="K53" s="242">
        <f>COUNTIF(K$5:K$36,"&lt;0,90")-SUM(K45:K52)</f>
        <v>0</v>
      </c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U53" s="86"/>
      <c r="AV53" s="85"/>
      <c r="BG53" s="272">
        <v>11</v>
      </c>
      <c r="BH53" s="279">
        <f t="shared" si="23"/>
        <v>0</v>
      </c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V53" s="272">
        <v>11</v>
      </c>
      <c r="BW53" s="272">
        <f t="shared" si="24"/>
        <v>0</v>
      </c>
      <c r="BX53" s="68"/>
      <c r="BY53" s="86"/>
      <c r="BZ53" s="86"/>
      <c r="CB53" s="86"/>
      <c r="CC53" s="85"/>
      <c r="CF53" s="86"/>
      <c r="CG53" s="85"/>
      <c r="CI53" s="86"/>
      <c r="CJ53" s="86"/>
      <c r="CL53" s="86"/>
      <c r="CM53" s="85"/>
      <c r="CO53" s="86"/>
      <c r="CP53" s="86"/>
      <c r="CR53" s="86"/>
      <c r="CS53" s="85"/>
      <c r="CU53" s="86"/>
      <c r="CV53" s="86"/>
      <c r="CX53" s="86"/>
      <c r="CY53" s="85"/>
      <c r="DA53" s="86"/>
      <c r="DB53" s="85"/>
      <c r="DD53" s="86"/>
      <c r="DE53" s="85"/>
      <c r="DG53" s="86"/>
      <c r="DH53" s="85"/>
      <c r="DI53" s="86"/>
      <c r="DK53" s="86"/>
      <c r="DL53" s="85"/>
    </row>
    <row r="54" spans="6:116" ht="12.75">
      <c r="F54" s="1" t="s">
        <v>1</v>
      </c>
      <c r="G54" s="242">
        <f>COUNTIF(G$5:G$36,"&lt;=1")-SUM(G45:G53)</f>
        <v>0</v>
      </c>
      <c r="J54" s="1" t="s">
        <v>1</v>
      </c>
      <c r="K54" s="242">
        <f>COUNTIF(K$5:K$36,"&lt;=1")-SUM(K45:K53)</f>
        <v>0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13"/>
      <c r="AS54" s="13"/>
      <c r="AT54" s="13"/>
      <c r="AU54" s="85"/>
      <c r="AV54" s="85"/>
      <c r="BG54" s="272">
        <v>12</v>
      </c>
      <c r="BH54" s="279">
        <f t="shared" si="23"/>
        <v>0</v>
      </c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V54" s="272">
        <v>12</v>
      </c>
      <c r="BW54" s="272">
        <f t="shared" si="24"/>
        <v>0</v>
      </c>
      <c r="BX54" s="68"/>
      <c r="BY54" s="86"/>
      <c r="BZ54" s="86"/>
      <c r="CB54" s="85"/>
      <c r="CC54" s="85"/>
      <c r="CF54" s="85"/>
      <c r="CG54" s="85"/>
      <c r="CI54" s="86"/>
      <c r="CJ54" s="86"/>
      <c r="CL54" s="85"/>
      <c r="CM54" s="85"/>
      <c r="CO54" s="86"/>
      <c r="CP54" s="86"/>
      <c r="CR54" s="85"/>
      <c r="CS54" s="85"/>
      <c r="CU54" s="86"/>
      <c r="CV54" s="86"/>
      <c r="CX54" s="85"/>
      <c r="CY54" s="85"/>
      <c r="DA54" s="85"/>
      <c r="DB54" s="85"/>
      <c r="DD54" s="85"/>
      <c r="DE54" s="85"/>
      <c r="DG54" s="85"/>
      <c r="DH54" s="85"/>
      <c r="DI54" s="86"/>
      <c r="DK54" s="85"/>
      <c r="DL54" s="85"/>
    </row>
    <row r="55" spans="6:116" ht="12.75">
      <c r="F55" s="10"/>
      <c r="G55" s="243"/>
      <c r="J55" s="10"/>
      <c r="K55" s="243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13"/>
      <c r="AS55" s="13"/>
      <c r="AT55" s="13"/>
      <c r="AU55" s="86"/>
      <c r="AV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V55" s="272">
        <v>13</v>
      </c>
      <c r="BW55" s="272">
        <f t="shared" si="24"/>
        <v>0</v>
      </c>
      <c r="BX55" s="68"/>
      <c r="BY55" s="86"/>
      <c r="BZ55" s="86"/>
      <c r="CB55" s="86"/>
      <c r="CC55" s="85"/>
      <c r="CF55" s="86"/>
      <c r="CG55" s="85"/>
      <c r="CI55" s="86"/>
      <c r="CJ55" s="86"/>
      <c r="CL55" s="86"/>
      <c r="CM55" s="85"/>
      <c r="CO55" s="86"/>
      <c r="CP55" s="86"/>
      <c r="CR55" s="86"/>
      <c r="CS55" s="85"/>
      <c r="CU55" s="86"/>
      <c r="CV55" s="86"/>
      <c r="CX55" s="86"/>
      <c r="CY55" s="85"/>
      <c r="DA55" s="86"/>
      <c r="DB55" s="85"/>
      <c r="DD55" s="86"/>
      <c r="DE55" s="85"/>
      <c r="DG55" s="86"/>
      <c r="DH55" s="85"/>
      <c r="DI55" s="86"/>
      <c r="DK55" s="86"/>
      <c r="DL55" s="85"/>
    </row>
    <row r="56" spans="6:116" ht="12.75">
      <c r="F56" s="10"/>
      <c r="G56" s="243"/>
      <c r="J56" s="10"/>
      <c r="K56" s="243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13"/>
      <c r="AS56" s="13"/>
      <c r="AT56" s="13"/>
      <c r="AU56" s="86"/>
      <c r="AV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V56" s="85"/>
      <c r="BW56" s="85"/>
      <c r="BX56" s="68"/>
      <c r="BY56" s="86"/>
      <c r="BZ56" s="86"/>
      <c r="CB56" s="85"/>
      <c r="CC56" s="85"/>
      <c r="CF56" s="85"/>
      <c r="CG56" s="85"/>
      <c r="CI56" s="86"/>
      <c r="CJ56" s="86"/>
      <c r="CL56" s="85"/>
      <c r="CM56" s="85"/>
      <c r="CO56" s="86"/>
      <c r="CP56" s="86"/>
      <c r="CR56" s="85"/>
      <c r="CS56" s="85"/>
      <c r="CU56" s="86"/>
      <c r="CV56" s="86"/>
      <c r="CX56" s="85"/>
      <c r="CY56" s="85"/>
      <c r="DA56" s="85"/>
      <c r="DB56" s="85"/>
      <c r="DD56" s="85"/>
      <c r="DE56" s="85"/>
      <c r="DG56" s="85"/>
      <c r="DH56" s="85"/>
      <c r="DI56" s="86"/>
      <c r="DK56" s="85"/>
      <c r="DL56" s="85"/>
    </row>
    <row r="57" spans="6:116" ht="12.75">
      <c r="F57" s="10"/>
      <c r="G57" s="12"/>
      <c r="J57" s="10"/>
      <c r="K57" s="12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13"/>
      <c r="AS57" s="13"/>
      <c r="AT57" s="13"/>
      <c r="AU57" s="86"/>
      <c r="AV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V57" s="86"/>
      <c r="BW57" s="86"/>
      <c r="BX57" s="68"/>
      <c r="BY57" s="283"/>
      <c r="BZ57" s="283"/>
      <c r="CB57" s="86"/>
      <c r="CC57" s="85"/>
      <c r="CF57" s="86"/>
      <c r="CG57" s="85"/>
      <c r="CI57" s="86"/>
      <c r="CJ57" s="86"/>
      <c r="CL57" s="86"/>
      <c r="CM57" s="85"/>
      <c r="CO57" s="86"/>
      <c r="CP57" s="86"/>
      <c r="CR57" s="86"/>
      <c r="CS57" s="85"/>
      <c r="CU57" s="86"/>
      <c r="CV57" s="86"/>
      <c r="CX57" s="86"/>
      <c r="CY57" s="85"/>
      <c r="DA57" s="86"/>
      <c r="DB57" s="85"/>
      <c r="DD57" s="86"/>
      <c r="DE57" s="85"/>
      <c r="DG57" s="86"/>
      <c r="DH57" s="85"/>
      <c r="DI57" s="86"/>
      <c r="DK57" s="86"/>
      <c r="DL57" s="85"/>
    </row>
    <row r="58" spans="18:116" ht="12.75"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13"/>
      <c r="AS58" s="13"/>
      <c r="AT58" s="13"/>
      <c r="AU58" s="86"/>
      <c r="AV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V58" s="86"/>
      <c r="BW58" s="86"/>
      <c r="BX58" s="119"/>
      <c r="BY58" s="86"/>
      <c r="BZ58" s="86"/>
      <c r="CA58" s="13"/>
      <c r="CB58" s="86"/>
      <c r="CC58" s="86"/>
      <c r="CF58" s="85"/>
      <c r="CG58" s="86"/>
      <c r="CH58" s="13"/>
      <c r="CK58" s="13"/>
      <c r="CL58" s="86"/>
      <c r="CM58" s="86"/>
      <c r="CN58" s="13"/>
      <c r="CO58" s="86"/>
      <c r="CP58" s="86"/>
      <c r="CQ58" s="13"/>
      <c r="CR58" s="86"/>
      <c r="CS58" s="86"/>
      <c r="CT58" s="13"/>
      <c r="CW58" s="13"/>
      <c r="CX58" s="86"/>
      <c r="CY58" s="86"/>
      <c r="DA58" s="85"/>
      <c r="DB58" s="86"/>
      <c r="DC58" s="13"/>
      <c r="DD58" s="86"/>
      <c r="DE58" s="86"/>
      <c r="DF58" s="13"/>
      <c r="DG58" s="86"/>
      <c r="DH58" s="86"/>
      <c r="DI58" s="86"/>
      <c r="DJ58" s="13"/>
      <c r="DK58" s="86"/>
      <c r="DL58" s="86"/>
    </row>
    <row r="59" spans="1:116" s="112" customFormat="1" ht="12.75">
      <c r="A59" s="4"/>
      <c r="B59" s="4"/>
      <c r="C59" s="4"/>
      <c r="F59" s="4"/>
      <c r="G59" s="4"/>
      <c r="H59" s="4"/>
      <c r="J59" s="4"/>
      <c r="K59" s="4"/>
      <c r="L59" s="4"/>
      <c r="N59" s="4"/>
      <c r="O59" s="127"/>
      <c r="P59" s="127"/>
      <c r="Q59" s="10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13"/>
      <c r="AS59" s="13"/>
      <c r="AT59" s="13"/>
      <c r="AU59" s="86"/>
      <c r="AV59" s="86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10"/>
      <c r="BU59" s="10"/>
      <c r="BV59" s="86"/>
      <c r="BW59" s="86"/>
      <c r="BX59" s="119"/>
      <c r="BY59" s="86"/>
      <c r="BZ59" s="86"/>
      <c r="CA59" s="13"/>
      <c r="CB59" s="86"/>
      <c r="CC59" s="86"/>
      <c r="CD59" s="10"/>
      <c r="CE59" s="10"/>
      <c r="CF59" s="86"/>
      <c r="CG59" s="86"/>
      <c r="CH59" s="13"/>
      <c r="CK59" s="13"/>
      <c r="CL59" s="86"/>
      <c r="CM59" s="86"/>
      <c r="CN59" s="13"/>
      <c r="CO59" s="86"/>
      <c r="CP59" s="86"/>
      <c r="CQ59" s="13"/>
      <c r="CR59" s="86"/>
      <c r="CS59" s="86"/>
      <c r="CT59" s="13"/>
      <c r="CU59" s="290"/>
      <c r="CV59" s="290"/>
      <c r="CW59" s="13"/>
      <c r="CX59" s="271"/>
      <c r="CY59" s="271"/>
      <c r="CZ59" s="10"/>
      <c r="DA59" s="86"/>
      <c r="DB59" s="86"/>
      <c r="DC59" s="13"/>
      <c r="DD59" s="86"/>
      <c r="DE59" s="86"/>
      <c r="DF59" s="13"/>
      <c r="DG59" s="86"/>
      <c r="DH59" s="86"/>
      <c r="DI59" s="86"/>
      <c r="DJ59" s="13"/>
      <c r="DK59" s="86"/>
      <c r="DL59" s="86"/>
    </row>
    <row r="60" spans="87:100" ht="12.75">
      <c r="CI60" s="113"/>
      <c r="CJ60" s="113"/>
      <c r="CU60" s="113"/>
      <c r="CV60" s="113"/>
    </row>
    <row r="61" spans="1:116" ht="12.75">
      <c r="A61" s="112"/>
      <c r="B61" s="112"/>
      <c r="C61" s="112"/>
      <c r="F61" s="112"/>
      <c r="G61" s="112"/>
      <c r="H61" s="112"/>
      <c r="J61" s="112"/>
      <c r="K61" s="112"/>
      <c r="L61" s="112"/>
      <c r="N61" s="112"/>
      <c r="O61" s="132"/>
      <c r="P61" s="13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W61" s="112"/>
      <c r="CX61" s="112"/>
      <c r="CY61" s="112"/>
      <c r="CZ61" s="111"/>
      <c r="DA61" s="112"/>
      <c r="DB61" s="112"/>
      <c r="DC61" s="111"/>
      <c r="DD61" s="112"/>
      <c r="DE61" s="112"/>
      <c r="DF61" s="111"/>
      <c r="DG61" s="112"/>
      <c r="DH61" s="112"/>
      <c r="DI61" s="112"/>
      <c r="DJ61" s="111"/>
      <c r="DK61" s="112"/>
      <c r="DL61" s="112"/>
    </row>
    <row r="62" spans="17:101" ht="12.75"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W62" s="113"/>
    </row>
    <row r="63" ht="12.75">
      <c r="AV63" s="342"/>
    </row>
  </sheetData>
  <sheetProtection/>
  <mergeCells count="622">
    <mergeCell ref="B1:C2"/>
    <mergeCell ref="N1:CG1"/>
    <mergeCell ref="BG29:BH29"/>
    <mergeCell ref="DA30:DB30"/>
    <mergeCell ref="BI2:BW2"/>
    <mergeCell ref="O2:S2"/>
    <mergeCell ref="T2:AV2"/>
    <mergeCell ref="DA25:DB25"/>
    <mergeCell ref="DA26:DB26"/>
    <mergeCell ref="DA16:DB16"/>
    <mergeCell ref="DA31:DB31"/>
    <mergeCell ref="DA36:DB36"/>
    <mergeCell ref="B3:C4"/>
    <mergeCell ref="A5:B38"/>
    <mergeCell ref="BG37:BH37"/>
    <mergeCell ref="DA21:DB21"/>
    <mergeCell ref="DA22:DB22"/>
    <mergeCell ref="DA23:DB23"/>
    <mergeCell ref="DA24:DB24"/>
    <mergeCell ref="DA28:DB28"/>
    <mergeCell ref="A1:A2"/>
    <mergeCell ref="DG6:DH6"/>
    <mergeCell ref="DG7:DH7"/>
    <mergeCell ref="DG8:DH8"/>
    <mergeCell ref="CZ2:DB2"/>
    <mergeCell ref="DA3:DB4"/>
    <mergeCell ref="DA5:DB5"/>
    <mergeCell ref="DA6:DB6"/>
    <mergeCell ref="DA7:DB7"/>
    <mergeCell ref="DA8:DB8"/>
    <mergeCell ref="DG9:DH9"/>
    <mergeCell ref="DA38:DB38"/>
    <mergeCell ref="DA32:DB32"/>
    <mergeCell ref="DA27:DB27"/>
    <mergeCell ref="DA33:DB33"/>
    <mergeCell ref="DA34:DB34"/>
    <mergeCell ref="DA35:DB35"/>
    <mergeCell ref="DA29:DB29"/>
    <mergeCell ref="DA19:DB19"/>
    <mergeCell ref="DA20:DB20"/>
    <mergeCell ref="DA18:DB18"/>
    <mergeCell ref="DG10:DH10"/>
    <mergeCell ref="DG11:DH11"/>
    <mergeCell ref="DG12:DH12"/>
    <mergeCell ref="DG13:DH13"/>
    <mergeCell ref="DG14:DH14"/>
    <mergeCell ref="DD13:DE13"/>
    <mergeCell ref="DD14:DE14"/>
    <mergeCell ref="DG17:DH17"/>
    <mergeCell ref="DG18:DH18"/>
    <mergeCell ref="CX38:CY38"/>
    <mergeCell ref="CX33:CY33"/>
    <mergeCell ref="DA9:DB9"/>
    <mergeCell ref="DA10:DB10"/>
    <mergeCell ref="DA15:DB15"/>
    <mergeCell ref="DA11:DB11"/>
    <mergeCell ref="DA12:DB12"/>
    <mergeCell ref="DA13:DB13"/>
    <mergeCell ref="DA14:DB14"/>
    <mergeCell ref="DA17:DB17"/>
    <mergeCell ref="CX13:CY13"/>
    <mergeCell ref="CX26:CY26"/>
    <mergeCell ref="CX27:CY27"/>
    <mergeCell ref="CI23:CJ23"/>
    <mergeCell ref="CI24:CJ24"/>
    <mergeCell ref="CX24:CY24"/>
    <mergeCell ref="CX25:CY25"/>
    <mergeCell ref="CU25:CV25"/>
    <mergeCell ref="CU26:CV26"/>
    <mergeCell ref="CU27:CV27"/>
    <mergeCell ref="CX14:CY14"/>
    <mergeCell ref="CX15:CY15"/>
    <mergeCell ref="CX22:CY22"/>
    <mergeCell ref="CX23:CY23"/>
    <mergeCell ref="CX16:CY16"/>
    <mergeCell ref="CX17:CY17"/>
    <mergeCell ref="CX18:CY18"/>
    <mergeCell ref="CX19:CY19"/>
    <mergeCell ref="CX20:CY20"/>
    <mergeCell ref="CX21:CY21"/>
    <mergeCell ref="CR10:CS10"/>
    <mergeCell ref="CI10:CJ10"/>
    <mergeCell ref="CI14:CJ14"/>
    <mergeCell ref="CI27:CJ27"/>
    <mergeCell ref="CI25:CJ25"/>
    <mergeCell ref="CI26:CJ26"/>
    <mergeCell ref="CI21:CJ21"/>
    <mergeCell ref="CI22:CJ22"/>
    <mergeCell ref="CI19:CJ19"/>
    <mergeCell ref="CI20:CJ20"/>
    <mergeCell ref="CX10:CY10"/>
    <mergeCell ref="CX11:CY11"/>
    <mergeCell ref="CX12:CY12"/>
    <mergeCell ref="CU12:CV12"/>
    <mergeCell ref="CW2:CY2"/>
    <mergeCell ref="CX3:CY4"/>
    <mergeCell ref="CX5:CY5"/>
    <mergeCell ref="CX6:CY6"/>
    <mergeCell ref="CR9:CS9"/>
    <mergeCell ref="BG32:BH32"/>
    <mergeCell ref="BG18:BH18"/>
    <mergeCell ref="BG13:BH13"/>
    <mergeCell ref="BG14:BH14"/>
    <mergeCell ref="BG15:BH15"/>
    <mergeCell ref="BG16:BH16"/>
    <mergeCell ref="BG9:BH9"/>
    <mergeCell ref="CI11:CJ11"/>
    <mergeCell ref="CI12:CJ12"/>
    <mergeCell ref="BG33:BH33"/>
    <mergeCell ref="CL38:CM38"/>
    <mergeCell ref="CH2:CJ2"/>
    <mergeCell ref="CI3:CJ4"/>
    <mergeCell ref="CI5:CJ5"/>
    <mergeCell ref="CI6:CJ6"/>
    <mergeCell ref="CI7:CJ7"/>
    <mergeCell ref="CI8:CJ8"/>
    <mergeCell ref="CI9:CJ9"/>
    <mergeCell ref="BG17:BH17"/>
    <mergeCell ref="BG21:BH21"/>
    <mergeCell ref="BG22:BH22"/>
    <mergeCell ref="BG23:BH23"/>
    <mergeCell ref="BG24:BH24"/>
    <mergeCell ref="BG10:BH10"/>
    <mergeCell ref="BG11:BH11"/>
    <mergeCell ref="BG12:BH12"/>
    <mergeCell ref="DG26:DH26"/>
    <mergeCell ref="CB11:CC11"/>
    <mergeCell ref="CR20:CS20"/>
    <mergeCell ref="CI15:CJ15"/>
    <mergeCell ref="CI16:CJ16"/>
    <mergeCell ref="CI17:CJ17"/>
    <mergeCell ref="CI18:CJ18"/>
    <mergeCell ref="DG27:DH27"/>
    <mergeCell ref="DD15:DE15"/>
    <mergeCell ref="DD16:DE16"/>
    <mergeCell ref="DD17:DE17"/>
    <mergeCell ref="DD18:DE18"/>
    <mergeCell ref="DG19:DH19"/>
    <mergeCell ref="DG20:DH20"/>
    <mergeCell ref="DG15:DH15"/>
    <mergeCell ref="DG16:DH16"/>
    <mergeCell ref="DD23:DE23"/>
    <mergeCell ref="CR11:CS11"/>
    <mergeCell ref="CR12:CS12"/>
    <mergeCell ref="CR13:CS13"/>
    <mergeCell ref="CL12:CM12"/>
    <mergeCell ref="CL11:CM11"/>
    <mergeCell ref="CO13:CP13"/>
    <mergeCell ref="DG32:DH32"/>
    <mergeCell ref="DG21:DH21"/>
    <mergeCell ref="DG22:DH22"/>
    <mergeCell ref="DG23:DH23"/>
    <mergeCell ref="DG24:DH24"/>
    <mergeCell ref="DG25:DH25"/>
    <mergeCell ref="DG30:DH30"/>
    <mergeCell ref="DG31:DH31"/>
    <mergeCell ref="DG28:DH28"/>
    <mergeCell ref="DG29:DH29"/>
    <mergeCell ref="DK37:DL37"/>
    <mergeCell ref="DK33:DL33"/>
    <mergeCell ref="DK34:DL34"/>
    <mergeCell ref="DK35:DL35"/>
    <mergeCell ref="DG37:DH37"/>
    <mergeCell ref="DG33:DH33"/>
    <mergeCell ref="DG34:DH34"/>
    <mergeCell ref="DG35:DH35"/>
    <mergeCell ref="DG36:DH36"/>
    <mergeCell ref="DK24:DL24"/>
    <mergeCell ref="DK25:DL25"/>
    <mergeCell ref="DK26:DL26"/>
    <mergeCell ref="DK32:DL32"/>
    <mergeCell ref="DK30:DL30"/>
    <mergeCell ref="DK31:DL31"/>
    <mergeCell ref="DK9:DL9"/>
    <mergeCell ref="DK36:DL36"/>
    <mergeCell ref="DK14:DL14"/>
    <mergeCell ref="DK15:DL15"/>
    <mergeCell ref="DK16:DL16"/>
    <mergeCell ref="DK17:DL17"/>
    <mergeCell ref="DK18:DL18"/>
    <mergeCell ref="DK19:DL19"/>
    <mergeCell ref="DK20:DL20"/>
    <mergeCell ref="DK21:DL21"/>
    <mergeCell ref="DK6:DL6"/>
    <mergeCell ref="DK7:DL7"/>
    <mergeCell ref="DD7:DE7"/>
    <mergeCell ref="DD8:DE8"/>
    <mergeCell ref="DK8:DL8"/>
    <mergeCell ref="DG38:DH38"/>
    <mergeCell ref="DK10:DL10"/>
    <mergeCell ref="DK11:DL11"/>
    <mergeCell ref="DK12:DL12"/>
    <mergeCell ref="DK13:DL13"/>
    <mergeCell ref="DK27:DL27"/>
    <mergeCell ref="DK28:DL28"/>
    <mergeCell ref="DK29:DL29"/>
    <mergeCell ref="DK22:DL22"/>
    <mergeCell ref="DK23:DL23"/>
    <mergeCell ref="DD24:DE24"/>
    <mergeCell ref="DD9:DE9"/>
    <mergeCell ref="DD10:DE10"/>
    <mergeCell ref="DD11:DE11"/>
    <mergeCell ref="DD12:DE12"/>
    <mergeCell ref="DD19:DE19"/>
    <mergeCell ref="DD20:DE20"/>
    <mergeCell ref="DD21:DE21"/>
    <mergeCell ref="DD22:DE22"/>
    <mergeCell ref="DD32:DE32"/>
    <mergeCell ref="DD25:DE25"/>
    <mergeCell ref="DD26:DE26"/>
    <mergeCell ref="DD27:DE27"/>
    <mergeCell ref="DD28:DE28"/>
    <mergeCell ref="DD29:DE29"/>
    <mergeCell ref="DD31:DE31"/>
    <mergeCell ref="DD30:DE30"/>
    <mergeCell ref="DD33:DE33"/>
    <mergeCell ref="DD34:DE34"/>
    <mergeCell ref="DD35:DE35"/>
    <mergeCell ref="DD36:DE36"/>
    <mergeCell ref="DD37:DE37"/>
    <mergeCell ref="CX35:CY35"/>
    <mergeCell ref="CX36:CY36"/>
    <mergeCell ref="CX37:CY37"/>
    <mergeCell ref="DA37:DB37"/>
    <mergeCell ref="CR35:CS35"/>
    <mergeCell ref="CR32:CS32"/>
    <mergeCell ref="CR33:CS33"/>
    <mergeCell ref="CR25:CS25"/>
    <mergeCell ref="CR26:CS26"/>
    <mergeCell ref="CR31:CS31"/>
    <mergeCell ref="CX28:CY28"/>
    <mergeCell ref="CR29:CS29"/>
    <mergeCell ref="CR30:CS30"/>
    <mergeCell ref="CX34:CY34"/>
    <mergeCell ref="CX32:CY32"/>
    <mergeCell ref="CU28:CV28"/>
    <mergeCell ref="CX29:CY29"/>
    <mergeCell ref="CX30:CY30"/>
    <mergeCell ref="CX31:CY31"/>
    <mergeCell ref="CU32:CV32"/>
    <mergeCell ref="CU33:CV33"/>
    <mergeCell ref="CU34:CV34"/>
    <mergeCell ref="CU35:CV35"/>
    <mergeCell ref="CO20:CP20"/>
    <mergeCell ref="CO28:CP28"/>
    <mergeCell ref="CO29:CP29"/>
    <mergeCell ref="CO30:CP30"/>
    <mergeCell ref="CU20:CV20"/>
    <mergeCell ref="CU21:CV21"/>
    <mergeCell ref="CU22:CV22"/>
    <mergeCell ref="CR14:CS14"/>
    <mergeCell ref="CB21:CC21"/>
    <mergeCell ref="CB22:CC22"/>
    <mergeCell ref="CB18:CC18"/>
    <mergeCell ref="CF18:CG18"/>
    <mergeCell ref="CF19:CG19"/>
    <mergeCell ref="CF20:CG20"/>
    <mergeCell ref="CF22:CG22"/>
    <mergeCell ref="CF15:CG15"/>
    <mergeCell ref="CO22:CP22"/>
    <mergeCell ref="CB30:CC30"/>
    <mergeCell ref="CU23:CV23"/>
    <mergeCell ref="CF23:CG23"/>
    <mergeCell ref="CU30:CV30"/>
    <mergeCell ref="CR27:CS27"/>
    <mergeCell ref="CR28:CS28"/>
    <mergeCell ref="CR24:CS24"/>
    <mergeCell ref="CU24:CV24"/>
    <mergeCell ref="CB24:CC24"/>
    <mergeCell ref="CI28:CJ28"/>
    <mergeCell ref="BY29:BZ29"/>
    <mergeCell ref="CB6:CC6"/>
    <mergeCell ref="CB7:CC7"/>
    <mergeCell ref="CB8:CC8"/>
    <mergeCell ref="CB9:CC9"/>
    <mergeCell ref="CB25:CC25"/>
    <mergeCell ref="CB12:CC12"/>
    <mergeCell ref="CB13:CC13"/>
    <mergeCell ref="CB14:CC14"/>
    <mergeCell ref="CB29:CC29"/>
    <mergeCell ref="BV10:BW10"/>
    <mergeCell ref="BY16:BZ16"/>
    <mergeCell ref="BV25:BW25"/>
    <mergeCell ref="BV22:BW22"/>
    <mergeCell ref="BY23:BZ23"/>
    <mergeCell ref="BY24:BZ24"/>
    <mergeCell ref="BV24:BW24"/>
    <mergeCell ref="BV17:BW17"/>
    <mergeCell ref="BY17:BZ17"/>
    <mergeCell ref="BY21:BZ21"/>
    <mergeCell ref="BV13:BW13"/>
    <mergeCell ref="BV14:BW14"/>
    <mergeCell ref="BV15:BW15"/>
    <mergeCell ref="CB15:CC15"/>
    <mergeCell ref="BY14:BZ14"/>
    <mergeCell ref="BY15:BZ15"/>
    <mergeCell ref="BY20:BZ20"/>
    <mergeCell ref="BG19:BH19"/>
    <mergeCell ref="BG20:BH20"/>
    <mergeCell ref="CF17:CG17"/>
    <mergeCell ref="BY18:BZ18"/>
    <mergeCell ref="BY19:BZ19"/>
    <mergeCell ref="CF30:CG30"/>
    <mergeCell ref="BV21:BW21"/>
    <mergeCell ref="AU22:AV22"/>
    <mergeCell ref="AU23:AV23"/>
    <mergeCell ref="AU24:AV24"/>
    <mergeCell ref="BV26:BW26"/>
    <mergeCell ref="BV29:BW29"/>
    <mergeCell ref="BY28:BZ28"/>
    <mergeCell ref="BY22:BZ22"/>
    <mergeCell ref="BY26:BZ26"/>
    <mergeCell ref="BY9:BZ9"/>
    <mergeCell ref="CB10:CC10"/>
    <mergeCell ref="CF21:CG21"/>
    <mergeCell ref="CF31:CG31"/>
    <mergeCell ref="CF24:CG24"/>
    <mergeCell ref="CF25:CG25"/>
    <mergeCell ref="CF26:CG26"/>
    <mergeCell ref="CF27:CG27"/>
    <mergeCell ref="CF28:CG28"/>
    <mergeCell ref="CF29:CG29"/>
    <mergeCell ref="CF10:CG10"/>
    <mergeCell ref="CF11:CG11"/>
    <mergeCell ref="BY13:BZ13"/>
    <mergeCell ref="CF12:CG12"/>
    <mergeCell ref="CF13:CG13"/>
    <mergeCell ref="CO27:CP27"/>
    <mergeCell ref="CR6:CS6"/>
    <mergeCell ref="CR7:CS7"/>
    <mergeCell ref="CO12:CP12"/>
    <mergeCell ref="CO8:CP8"/>
    <mergeCell ref="CO9:CP9"/>
    <mergeCell ref="CO10:CP10"/>
    <mergeCell ref="CO11:CP11"/>
    <mergeCell ref="CR8:CS8"/>
    <mergeCell ref="CO6:CP6"/>
    <mergeCell ref="CO18:CP18"/>
    <mergeCell ref="CO19:CP19"/>
    <mergeCell ref="CO25:CP25"/>
    <mergeCell ref="CO26:CP26"/>
    <mergeCell ref="CO15:CP15"/>
    <mergeCell ref="CO16:CP16"/>
    <mergeCell ref="CO36:CP36"/>
    <mergeCell ref="CO33:CP33"/>
    <mergeCell ref="CO34:CP34"/>
    <mergeCell ref="CO35:CP35"/>
    <mergeCell ref="CO31:CP31"/>
    <mergeCell ref="CO32:CP32"/>
    <mergeCell ref="CO24:CP24"/>
    <mergeCell ref="CO17:CP17"/>
    <mergeCell ref="AU35:AV35"/>
    <mergeCell ref="AU36:AV36"/>
    <mergeCell ref="CB34:CC34"/>
    <mergeCell ref="CB35:CC35"/>
    <mergeCell ref="BG36:BH36"/>
    <mergeCell ref="AU34:AV34"/>
    <mergeCell ref="BG34:BH34"/>
    <mergeCell ref="BG35:BH35"/>
    <mergeCell ref="AU33:AV33"/>
    <mergeCell ref="AU27:AV27"/>
    <mergeCell ref="AU28:AV28"/>
    <mergeCell ref="AU29:AV29"/>
    <mergeCell ref="AU30:AV30"/>
    <mergeCell ref="AU31:AV31"/>
    <mergeCell ref="AU32:AV32"/>
    <mergeCell ref="AU37:AV37"/>
    <mergeCell ref="CF37:CG37"/>
    <mergeCell ref="BV37:BW37"/>
    <mergeCell ref="BY37:BZ37"/>
    <mergeCell ref="CB37:CC37"/>
    <mergeCell ref="CL37:CM37"/>
    <mergeCell ref="BY36:BZ36"/>
    <mergeCell ref="BV34:BW34"/>
    <mergeCell ref="CI30:CJ30"/>
    <mergeCell ref="CL31:CM31"/>
    <mergeCell ref="CL32:CM32"/>
    <mergeCell ref="CL33:CM33"/>
    <mergeCell ref="BV30:BW30"/>
    <mergeCell ref="CI31:CJ31"/>
    <mergeCell ref="CI32:CJ32"/>
    <mergeCell ref="BV32:BW32"/>
    <mergeCell ref="BG28:BH28"/>
    <mergeCell ref="BV28:BW28"/>
    <mergeCell ref="BV31:BW31"/>
    <mergeCell ref="BG30:BH30"/>
    <mergeCell ref="BG31:BH31"/>
    <mergeCell ref="BY30:BZ30"/>
    <mergeCell ref="CB28:CC28"/>
    <mergeCell ref="R37:S37"/>
    <mergeCell ref="R35:S35"/>
    <mergeCell ref="R36:S36"/>
    <mergeCell ref="R33:S33"/>
    <mergeCell ref="R34:S34"/>
    <mergeCell ref="R32:S32"/>
    <mergeCell ref="R30:S30"/>
    <mergeCell ref="R31:S31"/>
    <mergeCell ref="CH1:DL1"/>
    <mergeCell ref="R19:S19"/>
    <mergeCell ref="R20:S20"/>
    <mergeCell ref="R21:S21"/>
    <mergeCell ref="R12:S12"/>
    <mergeCell ref="R13:S13"/>
    <mergeCell ref="R6:S6"/>
    <mergeCell ref="R7:S7"/>
    <mergeCell ref="AU16:AV16"/>
    <mergeCell ref="CO14:CP14"/>
    <mergeCell ref="AU21:AV21"/>
    <mergeCell ref="R9:S9"/>
    <mergeCell ref="R10:S10"/>
    <mergeCell ref="R11:S11"/>
    <mergeCell ref="AU19:AV19"/>
    <mergeCell ref="AU20:AV20"/>
    <mergeCell ref="AU13:AV13"/>
    <mergeCell ref="AU12:AV12"/>
    <mergeCell ref="AU14:AV14"/>
    <mergeCell ref="AU15:AV15"/>
    <mergeCell ref="R29:S29"/>
    <mergeCell ref="R26:S26"/>
    <mergeCell ref="R16:S16"/>
    <mergeCell ref="R17:S17"/>
    <mergeCell ref="R28:S28"/>
    <mergeCell ref="CO38:CP38"/>
    <mergeCell ref="CL15:CM15"/>
    <mergeCell ref="CL16:CM16"/>
    <mergeCell ref="CL17:CM17"/>
    <mergeCell ref="CL18:CM18"/>
    <mergeCell ref="CL19:CM19"/>
    <mergeCell ref="CL20:CM20"/>
    <mergeCell ref="CO21:CP21"/>
    <mergeCell ref="CO37:CP37"/>
    <mergeCell ref="CO23:CP23"/>
    <mergeCell ref="CL21:CM21"/>
    <mergeCell ref="CL13:CM13"/>
    <mergeCell ref="CL14:CM14"/>
    <mergeCell ref="CB19:CC19"/>
    <mergeCell ref="CB20:CC20"/>
    <mergeCell ref="CB16:CC16"/>
    <mergeCell ref="CB17:CC17"/>
    <mergeCell ref="CF14:CG14"/>
    <mergeCell ref="CI13:CJ13"/>
    <mergeCell ref="CL24:CM24"/>
    <mergeCell ref="CF16:CG16"/>
    <mergeCell ref="CL22:CM22"/>
    <mergeCell ref="R23:S23"/>
    <mergeCell ref="CL23:CM23"/>
    <mergeCell ref="CB23:CC23"/>
    <mergeCell ref="BV23:BW23"/>
    <mergeCell ref="R22:S22"/>
    <mergeCell ref="AU17:AV17"/>
    <mergeCell ref="AU18:AV18"/>
    <mergeCell ref="AU25:AV25"/>
    <mergeCell ref="AU26:AV26"/>
    <mergeCell ref="BV27:BW27"/>
    <mergeCell ref="CB26:CC26"/>
    <mergeCell ref="BG25:BH25"/>
    <mergeCell ref="BG26:BH26"/>
    <mergeCell ref="BG27:BH27"/>
    <mergeCell ref="BY25:BZ25"/>
    <mergeCell ref="BY27:BZ27"/>
    <mergeCell ref="CB27:CC27"/>
    <mergeCell ref="AU3:AV4"/>
    <mergeCell ref="AU6:AV6"/>
    <mergeCell ref="AU7:AV7"/>
    <mergeCell ref="AU5:AV5"/>
    <mergeCell ref="BG6:BH6"/>
    <mergeCell ref="BG7:BH7"/>
    <mergeCell ref="BG8:BH8"/>
    <mergeCell ref="BY6:BZ6"/>
    <mergeCell ref="BV6:BW6"/>
    <mergeCell ref="BV7:BW7"/>
    <mergeCell ref="AU8:AV8"/>
    <mergeCell ref="AU9:AV9"/>
    <mergeCell ref="AU11:AV11"/>
    <mergeCell ref="BY12:BZ12"/>
    <mergeCell ref="BY8:BZ8"/>
    <mergeCell ref="BV11:BW11"/>
    <mergeCell ref="BV12:BW12"/>
    <mergeCell ref="BV8:BW8"/>
    <mergeCell ref="AU10:AV10"/>
    <mergeCell ref="BV9:BW9"/>
    <mergeCell ref="AU38:AV38"/>
    <mergeCell ref="CL34:CM34"/>
    <mergeCell ref="CL35:CM35"/>
    <mergeCell ref="CL36:CM36"/>
    <mergeCell ref="BY38:BZ38"/>
    <mergeCell ref="BV35:BW35"/>
    <mergeCell ref="CF34:CG34"/>
    <mergeCell ref="CF35:CG35"/>
    <mergeCell ref="CB38:CC38"/>
    <mergeCell ref="BV36:BW36"/>
    <mergeCell ref="CL30:CM30"/>
    <mergeCell ref="CL27:CM27"/>
    <mergeCell ref="CL28:CM28"/>
    <mergeCell ref="CL29:CM29"/>
    <mergeCell ref="CI29:CJ29"/>
    <mergeCell ref="BY32:BZ32"/>
    <mergeCell ref="BY33:BZ33"/>
    <mergeCell ref="BY31:BZ31"/>
    <mergeCell ref="CF32:CG32"/>
    <mergeCell ref="CF33:CG33"/>
    <mergeCell ref="CB31:CC31"/>
    <mergeCell ref="CB32:CC32"/>
    <mergeCell ref="CB33:CC33"/>
    <mergeCell ref="CI33:CJ33"/>
    <mergeCell ref="AW2:BH2"/>
    <mergeCell ref="CK2:CM2"/>
    <mergeCell ref="CD2:CG2"/>
    <mergeCell ref="BX2:BZ2"/>
    <mergeCell ref="CA2:CC2"/>
    <mergeCell ref="CL6:CM6"/>
    <mergeCell ref="CL7:CM7"/>
    <mergeCell ref="CF6:CG6"/>
    <mergeCell ref="CF7:CG7"/>
    <mergeCell ref="DK3:DL4"/>
    <mergeCell ref="DC2:DE2"/>
    <mergeCell ref="CL26:CM26"/>
    <mergeCell ref="BY7:BZ7"/>
    <mergeCell ref="CF8:CG8"/>
    <mergeCell ref="CF9:CG9"/>
    <mergeCell ref="BY10:BZ10"/>
    <mergeCell ref="BY11:BZ11"/>
    <mergeCell ref="CB5:CC5"/>
    <mergeCell ref="CL25:CM25"/>
    <mergeCell ref="CT2:CV2"/>
    <mergeCell ref="CQ2:CS2"/>
    <mergeCell ref="DJ2:DL2"/>
    <mergeCell ref="BY3:BZ4"/>
    <mergeCell ref="CB3:CC4"/>
    <mergeCell ref="DF2:DH2"/>
    <mergeCell ref="CL3:CM4"/>
    <mergeCell ref="CN2:CP2"/>
    <mergeCell ref="CO3:CP4"/>
    <mergeCell ref="CF3:CG4"/>
    <mergeCell ref="CU5:CV5"/>
    <mergeCell ref="DD3:DE4"/>
    <mergeCell ref="DD5:DE5"/>
    <mergeCell ref="DD6:DE6"/>
    <mergeCell ref="CU6:CV6"/>
    <mergeCell ref="CX7:CY7"/>
    <mergeCell ref="CL8:CM8"/>
    <mergeCell ref="CL9:CM9"/>
    <mergeCell ref="CL10:CM10"/>
    <mergeCell ref="CU7:CV7"/>
    <mergeCell ref="CU8:CV8"/>
    <mergeCell ref="CU9:CV9"/>
    <mergeCell ref="CO7:CP7"/>
    <mergeCell ref="CX8:CY8"/>
    <mergeCell ref="CX9:CY9"/>
    <mergeCell ref="DK5:DL5"/>
    <mergeCell ref="CR3:CS4"/>
    <mergeCell ref="BY5:BZ5"/>
    <mergeCell ref="CL5:CM5"/>
    <mergeCell ref="DG5:DH5"/>
    <mergeCell ref="DG3:DH4"/>
    <mergeCell ref="CR5:CS5"/>
    <mergeCell ref="CF5:CG5"/>
    <mergeCell ref="CU3:CV4"/>
    <mergeCell ref="CO5:CP5"/>
    <mergeCell ref="DD38:DE38"/>
    <mergeCell ref="CU29:CV29"/>
    <mergeCell ref="CR23:CS23"/>
    <mergeCell ref="DK38:DL38"/>
    <mergeCell ref="CR36:CS36"/>
    <mergeCell ref="CR37:CS37"/>
    <mergeCell ref="CR34:CS34"/>
    <mergeCell ref="CU31:CV31"/>
    <mergeCell ref="CU36:CV36"/>
    <mergeCell ref="CU37:CV37"/>
    <mergeCell ref="CR22:CS22"/>
    <mergeCell ref="CU10:CV10"/>
    <mergeCell ref="CU11:CV11"/>
    <mergeCell ref="CU14:CV14"/>
    <mergeCell ref="CU13:CV13"/>
    <mergeCell ref="CR17:CS17"/>
    <mergeCell ref="CR18:CS18"/>
    <mergeCell ref="CR19:CS19"/>
    <mergeCell ref="CR21:CS21"/>
    <mergeCell ref="CR16:CS16"/>
    <mergeCell ref="BV38:BW38"/>
    <mergeCell ref="CB36:CC36"/>
    <mergeCell ref="CU15:CV15"/>
    <mergeCell ref="CU17:CV17"/>
    <mergeCell ref="CR15:CS15"/>
    <mergeCell ref="CU38:CV38"/>
    <mergeCell ref="CR38:CS38"/>
    <mergeCell ref="CU18:CV18"/>
    <mergeCell ref="CU16:CV16"/>
    <mergeCell ref="CU19:CV19"/>
    <mergeCell ref="CI37:CJ37"/>
    <mergeCell ref="CI35:CJ35"/>
    <mergeCell ref="CF38:CG38"/>
    <mergeCell ref="BY34:BZ34"/>
    <mergeCell ref="CI36:CJ36"/>
    <mergeCell ref="BY35:BZ35"/>
    <mergeCell ref="CI38:CJ38"/>
    <mergeCell ref="CI34:CJ34"/>
    <mergeCell ref="CF36:CG36"/>
    <mergeCell ref="BG38:BH38"/>
    <mergeCell ref="BV3:BW4"/>
    <mergeCell ref="BV5:BW5"/>
    <mergeCell ref="BG3:BH4"/>
    <mergeCell ref="BG5:BH5"/>
    <mergeCell ref="BV20:BW20"/>
    <mergeCell ref="BV18:BW18"/>
    <mergeCell ref="BV19:BW19"/>
    <mergeCell ref="BV16:BW16"/>
    <mergeCell ref="BV33:BW33"/>
    <mergeCell ref="J1:L1"/>
    <mergeCell ref="F1:H1"/>
    <mergeCell ref="F2:G2"/>
    <mergeCell ref="J2:K2"/>
    <mergeCell ref="R38:S38"/>
    <mergeCell ref="R3:S4"/>
    <mergeCell ref="R5:S5"/>
    <mergeCell ref="R18:S18"/>
    <mergeCell ref="R14:S14"/>
    <mergeCell ref="R15:S15"/>
    <mergeCell ref="R27:S27"/>
    <mergeCell ref="R25:S25"/>
    <mergeCell ref="R24:S24"/>
    <mergeCell ref="R8:S8"/>
  </mergeCells>
  <conditionalFormatting sqref="CD5:CE5 BX47 O5:Q38 Q39 DF47 DJ47 AH39:AH42 O47:Q47 BI47:BU47 BD39:BD42 AW47:BF47 CN47 CT47 CW47 CZ47 DC47 CK47 CH47 CA47 DJ5:DJ42 T47:AT47 O40:Q45 AI5:AT45 T5:AG45 AH44:AH45 CA5:CA45 DC39:DC45 CH39:CH45 CZ39:CZ45 CW39:CW45 CT39:CT45 CN39:CN45 CK39:CK45 BE39:BE45 BD44:BD45 BF5:BF45 AW5:BC45 BI5:BU45 DJ44:DJ45 BX5:BX45 DF39:DF45">
    <cfRule type="cellIs" priority="1" dxfId="0" operator="equal" stopIfTrue="1">
      <formula>O$4</formula>
    </cfRule>
  </conditionalFormatting>
  <conditionalFormatting sqref="AH5:AH38 BD5:BE38">
    <cfRule type="cellIs" priority="24" dxfId="0" operator="equal" stopIfTrue="1">
      <formula>AH$4</formula>
    </cfRule>
    <cfRule type="cellIs" priority="25" dxfId="11" operator="equal" stopIfTrue="1">
      <formula>$AH$4/2</formula>
    </cfRule>
  </conditionalFormatting>
  <conditionalFormatting sqref="AH43 BD43">
    <cfRule type="cellIs" priority="26" dxfId="11" operator="equal" stopIfTrue="1">
      <formula>AH$4/2</formula>
    </cfRule>
  </conditionalFormatting>
  <conditionalFormatting sqref="DJ4">
    <cfRule type="cellIs" priority="4" dxfId="0" operator="equal" stopIfTrue="1">
      <formula>DJ$3</formula>
    </cfRule>
  </conditionalFormatting>
  <conditionalFormatting sqref="DM42:IV42 N44 H44 I42 A44:C44 D42:E42 L44">
    <cfRule type="cellIs" priority="10" dxfId="9" operator="equal" stopIfTrue="1">
      <formula>0</formula>
    </cfRule>
  </conditionalFormatting>
  <conditionalFormatting sqref="CB5:CB38 BY5:BY38 G5:G38 CF5 BV5:BW38 CR5:CR38 DD5:DD38 DA5:DA38 CX5:CX38 DK5:DK38 CO5:CO38 CL5:CL38 DG5:DG38 CI5:CI38 BG5:BH38 K5:K38 CU5:CU38">
    <cfRule type="cellIs" priority="13" dxfId="8" operator="equal" stopIfTrue="1">
      <formula>0</formula>
    </cfRule>
  </conditionalFormatting>
  <conditionalFormatting sqref="R5:R38 CF6:CF38 AU5:AU38">
    <cfRule type="cellIs" priority="14" dxfId="7" operator="equal" stopIfTrue="1">
      <formula>0</formula>
    </cfRule>
  </conditionalFormatting>
  <conditionalFormatting sqref="CQ47 CQ39:CQ45">
    <cfRule type="cellIs" priority="16" dxfId="6" operator="equal" stopIfTrue="1">
      <formula>8</formula>
    </cfRule>
    <cfRule type="cellIs" priority="17" dxfId="0" operator="equal" stopIfTrue="1">
      <formula>1</formula>
    </cfRule>
  </conditionalFormatting>
  <conditionalFormatting sqref="DK46:DL46 R46:S46 AU46">
    <cfRule type="cellIs" priority="21" dxfId="4" operator="lessThan" stopIfTrue="1">
      <formula>$Q$47</formula>
    </cfRule>
    <cfRule type="cellIs" priority="22" dxfId="3" operator="greaterThanOrEqual" stopIfTrue="1">
      <formula>$Q$47</formula>
    </cfRule>
  </conditionalFormatting>
  <conditionalFormatting sqref="CD6:CE45 CD47:CE47">
    <cfRule type="cellIs" priority="2" dxfId="0" operator="equal" stopIfTrue="1">
      <formula>CD$4</formula>
    </cfRule>
    <cfRule type="cellIs" priority="3" dxfId="0" operator="between" stopIfTrue="1">
      <formula>IF($B$1="0-1-9",1,3.7)</formula>
      <formula>IF($B$1="0-1-9",1,4.3)</formula>
    </cfRule>
  </conditionalFormatting>
  <conditionalFormatting sqref="DF5:DF38 DC5:DC38 CZ5:CZ38 CW5:CW38 CT5:CT38 CQ5:CQ38 CN5:CN38 CK5:CK38 CH5:CH38">
    <cfRule type="cellIs" priority="15" dxfId="0" operator="equal" stopIfTrue="1">
      <formula>2</formula>
    </cfRule>
    <cfRule type="cellIs" priority="16" dxfId="12" operator="equal" stopIfTrue="1">
      <formula>1</formula>
    </cfRule>
  </conditionalFormatting>
  <dataValidations count="1">
    <dataValidation operator="lessThanOrEqual" allowBlank="1" showInputMessage="1" showErrorMessage="1" sqref="CX5:CX38 DK5:DK38 CL5:CL38 CI5:CI38 CB5:CB38 BY5:BY38 DD5:DD38 CR5:CR38 DG5:DG38 CO5:CO38 DA5:DA38 CF5 BV5:BV38 K5:K38 G5:G38 CU5:CU38"/>
  </dataValidations>
  <printOptions headings="1"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70" r:id="rId2"/>
  <headerFooter alignWithMargins="0">
    <oddFooter>&amp;C&amp;A&amp;RPage &amp;P / &amp;N</oddFooter>
  </headerFooter>
  <ignoredErrors>
    <ignoredError sqref="AU44 F46 J46" twoDigitTextYear="1"/>
    <ignoredError sqref="BW45 CG4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2C 2010 Lecture et production d'écrits</dc:title>
  <dc:subject>Evaluation externe</dc:subject>
  <dc:creator>Marcel BROOZE</dc:creator>
  <cp:keywords/>
  <dc:description/>
  <cp:lastModifiedBy>Marcel BROOZE</cp:lastModifiedBy>
  <cp:lastPrinted>2010-11-10T12:53:03Z</cp:lastPrinted>
  <dcterms:created xsi:type="dcterms:W3CDTF">1996-10-21T11:03:58Z</dcterms:created>
  <dcterms:modified xsi:type="dcterms:W3CDTF">2010-12-07T13:29:12Z</dcterms:modified>
  <cp:category/>
  <cp:version/>
  <cp:contentType/>
  <cp:contentStatus/>
</cp:coreProperties>
</file>