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256" windowHeight="13176" tabRatio="684" activeTab="4"/>
  </bookViews>
  <sheets>
    <sheet name="Encodage réponses Es" sheetId="4" r:id="rId1"/>
    <sheet name="Compétences" sheetId="26" r:id="rId2"/>
    <sheet name="Tri" sheetId="28" r:id="rId3"/>
    <sheet name="Résultats" sheetId="30" r:id="rId4"/>
    <sheet name="Instructions" sheetId="27" r:id="rId5"/>
  </sheets>
  <definedNames>
    <definedName name="_xlnm._FilterDatabase" localSheetId="2" hidden="1">Tri!$A$1:$D$1</definedName>
    <definedName name="_xlnm.Print_Titles" localSheetId="1">Compétences!$A:$D,Compétences!$1:$2</definedName>
    <definedName name="_xlnm.Print_Titles" localSheetId="0">'Encodage réponses Es'!$A:$F,'Encodage réponses Es'!$1:$1</definedName>
    <definedName name="_xlnm.Print_Titles" localSheetId="2">Tri!$1:$1</definedName>
    <definedName name="_xlnm.Print_Area" localSheetId="1">Compétences!$A$1:$CG$60</definedName>
    <definedName name="_xlnm.Print_Area" localSheetId="0">'Encodage réponses Es'!$A$1:$BU$47</definedName>
    <definedName name="_xlnm.Print_Area" localSheetId="2">Tri!$A$1:$D$63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0" l="1"/>
  <c r="K6" i="30"/>
  <c r="BU3" i="4"/>
  <c r="P5" i="26"/>
  <c r="Q5" i="26"/>
  <c r="R5" i="26"/>
  <c r="S5" i="26"/>
  <c r="T5" i="26"/>
  <c r="U41" i="26"/>
  <c r="K5" i="30"/>
  <c r="V5" i="26"/>
  <c r="W5" i="26"/>
  <c r="X5" i="26"/>
  <c r="Y5" i="26"/>
  <c r="Z5" i="26"/>
  <c r="AA5" i="26"/>
  <c r="AB5" i="26"/>
  <c r="AC5" i="26"/>
  <c r="AD5" i="26"/>
  <c r="AE5" i="26"/>
  <c r="AF5" i="26"/>
  <c r="AG5" i="26"/>
  <c r="AI5" i="26"/>
  <c r="AJ5" i="26"/>
  <c r="AK5" i="26"/>
  <c r="AL5" i="26"/>
  <c r="AM5" i="26"/>
  <c r="AN5" i="26"/>
  <c r="AO5" i="26"/>
  <c r="AP5" i="26"/>
  <c r="AQ5" i="26"/>
  <c r="AR5" i="26"/>
  <c r="AS5" i="26"/>
  <c r="AT5" i="26"/>
  <c r="AU5" i="26"/>
  <c r="AV5" i="26"/>
  <c r="AW5" i="26"/>
  <c r="AX5" i="26"/>
  <c r="AY5" i="26"/>
  <c r="AZ5" i="26"/>
  <c r="BA5" i="26"/>
  <c r="J5" i="26"/>
  <c r="BC5" i="26"/>
  <c r="BD5" i="26"/>
  <c r="BE5" i="26"/>
  <c r="BF5" i="26"/>
  <c r="BG5" i="26"/>
  <c r="BH5" i="26"/>
  <c r="BI5" i="26"/>
  <c r="BJ5" i="26"/>
  <c r="BK5" i="26"/>
  <c r="BL5" i="26"/>
  <c r="BM5" i="26"/>
  <c r="BN5" i="26"/>
  <c r="BO5" i="26"/>
  <c r="BP5" i="26"/>
  <c r="BQ5" i="26"/>
  <c r="BR5" i="26"/>
  <c r="BS5" i="26"/>
  <c r="BT5" i="26"/>
  <c r="BU5" i="26"/>
  <c r="BV5" i="26"/>
  <c r="BW5" i="26"/>
  <c r="BX5" i="26"/>
  <c r="BY5" i="26"/>
  <c r="BZ5" i="26"/>
  <c r="CA5" i="26"/>
  <c r="CB5" i="26"/>
  <c r="CC5" i="26"/>
  <c r="CD5" i="26"/>
  <c r="CE5" i="26"/>
  <c r="CF5" i="26"/>
  <c r="M5" i="26"/>
  <c r="G5" i="26"/>
  <c r="H5" i="26"/>
  <c r="BU4" i="4"/>
  <c r="P6" i="26"/>
  <c r="Q6" i="26"/>
  <c r="R6" i="26"/>
  <c r="S6" i="26"/>
  <c r="T6" i="26"/>
  <c r="V6" i="26"/>
  <c r="W6" i="26"/>
  <c r="X6" i="26"/>
  <c r="Y6" i="26"/>
  <c r="Z6" i="26"/>
  <c r="AA6" i="26"/>
  <c r="AB6" i="26"/>
  <c r="AC6" i="26"/>
  <c r="AD6" i="26"/>
  <c r="AE6" i="26"/>
  <c r="AF6" i="26"/>
  <c r="AG6" i="26"/>
  <c r="AI6" i="26"/>
  <c r="AJ6" i="26"/>
  <c r="AK6" i="26"/>
  <c r="AL6" i="26"/>
  <c r="AM6" i="26"/>
  <c r="AN6" i="26"/>
  <c r="AO6" i="26"/>
  <c r="AP6" i="26"/>
  <c r="AQ6" i="26"/>
  <c r="AR6" i="26"/>
  <c r="AS6" i="26"/>
  <c r="AT6" i="26"/>
  <c r="AU6" i="26"/>
  <c r="AV6" i="26"/>
  <c r="AW6" i="26"/>
  <c r="AX6" i="26"/>
  <c r="AY6" i="26"/>
  <c r="AZ6" i="26"/>
  <c r="BA6" i="26"/>
  <c r="J6" i="26"/>
  <c r="BC6" i="26"/>
  <c r="BD6" i="26"/>
  <c r="BE6" i="26"/>
  <c r="BF6" i="26"/>
  <c r="BG6" i="26"/>
  <c r="BH6" i="26"/>
  <c r="BI6" i="26"/>
  <c r="BJ6" i="26"/>
  <c r="BK6" i="26"/>
  <c r="BL6" i="26"/>
  <c r="BM6" i="26"/>
  <c r="BN6" i="26"/>
  <c r="BO6" i="26"/>
  <c r="BP6" i="26"/>
  <c r="BQ6" i="26"/>
  <c r="BR6" i="26"/>
  <c r="BS6" i="26"/>
  <c r="BT6" i="26"/>
  <c r="BU6" i="26"/>
  <c r="BV6" i="26"/>
  <c r="BW6" i="26"/>
  <c r="BX6" i="26"/>
  <c r="BY6" i="26"/>
  <c r="BZ6" i="26"/>
  <c r="CA6" i="26"/>
  <c r="CB6" i="26"/>
  <c r="CC6" i="26"/>
  <c r="CD6" i="26"/>
  <c r="CE6" i="26"/>
  <c r="CF6" i="26"/>
  <c r="M6" i="26"/>
  <c r="G6" i="26"/>
  <c r="H6" i="26"/>
  <c r="BU9" i="4"/>
  <c r="P11" i="26"/>
  <c r="Q11" i="26"/>
  <c r="R11" i="26"/>
  <c r="S11" i="26"/>
  <c r="T11" i="26"/>
  <c r="V11" i="26"/>
  <c r="W11" i="26"/>
  <c r="X11" i="26"/>
  <c r="Y11" i="26"/>
  <c r="Z11" i="26"/>
  <c r="AA11" i="26"/>
  <c r="AB11" i="26"/>
  <c r="AC11" i="26"/>
  <c r="AD11" i="26"/>
  <c r="AE11" i="26"/>
  <c r="AF11" i="26"/>
  <c r="AG11" i="26"/>
  <c r="AI11" i="26"/>
  <c r="AJ11" i="26"/>
  <c r="AK11" i="26"/>
  <c r="AL11" i="26"/>
  <c r="AM11" i="26"/>
  <c r="AN11" i="26"/>
  <c r="AO11" i="26"/>
  <c r="AP11" i="26"/>
  <c r="AQ11" i="26"/>
  <c r="AR11" i="26"/>
  <c r="AS11" i="26"/>
  <c r="AT11" i="26"/>
  <c r="AU11" i="26"/>
  <c r="AV11" i="26"/>
  <c r="AW11" i="26"/>
  <c r="AX11" i="26"/>
  <c r="AY11" i="26"/>
  <c r="AZ11" i="26"/>
  <c r="BA11" i="26"/>
  <c r="J11" i="26"/>
  <c r="BC11" i="26"/>
  <c r="BD11" i="26"/>
  <c r="BE11" i="26"/>
  <c r="BF11" i="26"/>
  <c r="BG11" i="26"/>
  <c r="BH11" i="26"/>
  <c r="BI11" i="26"/>
  <c r="BJ11" i="26"/>
  <c r="BK11" i="26"/>
  <c r="BL11" i="26"/>
  <c r="BM11" i="26"/>
  <c r="BN11" i="26"/>
  <c r="BO11" i="26"/>
  <c r="BP11" i="26"/>
  <c r="BQ11" i="26"/>
  <c r="BR11" i="26"/>
  <c r="BS11" i="26"/>
  <c r="BT11" i="26"/>
  <c r="BU11" i="26"/>
  <c r="BV11" i="26"/>
  <c r="BW11" i="26"/>
  <c r="BX11" i="26"/>
  <c r="BY11" i="26"/>
  <c r="BZ11" i="26"/>
  <c r="CA11" i="26"/>
  <c r="CB11" i="26"/>
  <c r="CC11" i="26"/>
  <c r="CD11" i="26"/>
  <c r="CE11" i="26"/>
  <c r="CF11" i="26"/>
  <c r="M11" i="26"/>
  <c r="G11" i="26"/>
  <c r="H11" i="26"/>
  <c r="BU8" i="4"/>
  <c r="P10" i="26"/>
  <c r="Q10" i="26"/>
  <c r="R10" i="26"/>
  <c r="S10" i="26"/>
  <c r="T10" i="26"/>
  <c r="V10" i="26"/>
  <c r="W10" i="26"/>
  <c r="X10" i="26"/>
  <c r="Y10" i="26"/>
  <c r="Z10" i="26"/>
  <c r="AA10" i="26"/>
  <c r="AB10" i="26"/>
  <c r="AC10" i="26"/>
  <c r="AD10" i="26"/>
  <c r="AE10" i="26"/>
  <c r="AF10" i="26"/>
  <c r="AG10" i="26"/>
  <c r="AI10" i="26"/>
  <c r="AJ10" i="26"/>
  <c r="AK10" i="26"/>
  <c r="AL10" i="26"/>
  <c r="AM10" i="26"/>
  <c r="AN10" i="26"/>
  <c r="AO10" i="26"/>
  <c r="AP10" i="26"/>
  <c r="AQ10" i="26"/>
  <c r="AR10" i="26"/>
  <c r="AS10" i="26"/>
  <c r="AT10" i="26"/>
  <c r="AU10" i="26"/>
  <c r="AV10" i="26"/>
  <c r="AW10" i="26"/>
  <c r="AX10" i="26"/>
  <c r="AY10" i="26"/>
  <c r="AZ10" i="26"/>
  <c r="BA10" i="26"/>
  <c r="J10" i="26"/>
  <c r="BC10" i="26"/>
  <c r="BD10" i="26"/>
  <c r="BE10" i="26"/>
  <c r="BF10" i="26"/>
  <c r="BG10" i="26"/>
  <c r="BH10" i="26"/>
  <c r="BI10" i="26"/>
  <c r="BJ10" i="26"/>
  <c r="BK10" i="26"/>
  <c r="BL10" i="26"/>
  <c r="BM10" i="26"/>
  <c r="BN10" i="26"/>
  <c r="BO10" i="26"/>
  <c r="BP10" i="26"/>
  <c r="BQ10" i="26"/>
  <c r="BR10" i="26"/>
  <c r="BS10" i="26"/>
  <c r="BT10" i="26"/>
  <c r="BU10" i="26"/>
  <c r="BV10" i="26"/>
  <c r="BW10" i="26"/>
  <c r="BX10" i="26"/>
  <c r="BY10" i="26"/>
  <c r="BZ10" i="26"/>
  <c r="CA10" i="26"/>
  <c r="CB10" i="26"/>
  <c r="CC10" i="26"/>
  <c r="CD10" i="26"/>
  <c r="CE10" i="26"/>
  <c r="CF10" i="26"/>
  <c r="M10" i="26"/>
  <c r="G10" i="26"/>
  <c r="H10" i="26"/>
  <c r="BU7" i="4"/>
  <c r="P9" i="26"/>
  <c r="Q9" i="26"/>
  <c r="R9" i="26"/>
  <c r="S9" i="26"/>
  <c r="T9" i="26"/>
  <c r="V9" i="26"/>
  <c r="W9" i="26"/>
  <c r="X9" i="26"/>
  <c r="Y9" i="26"/>
  <c r="Z9" i="26"/>
  <c r="AA9" i="26"/>
  <c r="AB9" i="26"/>
  <c r="AC9" i="26"/>
  <c r="AD9" i="26"/>
  <c r="AE9" i="26"/>
  <c r="AF9" i="26"/>
  <c r="AG9" i="26"/>
  <c r="AI9" i="26"/>
  <c r="AJ9" i="26"/>
  <c r="AK9" i="26"/>
  <c r="AL9" i="26"/>
  <c r="AM9" i="26"/>
  <c r="AN9" i="26"/>
  <c r="AO9" i="26"/>
  <c r="AP9" i="26"/>
  <c r="AQ9" i="26"/>
  <c r="AR9" i="26"/>
  <c r="AS9" i="26"/>
  <c r="AT9" i="26"/>
  <c r="AU9" i="26"/>
  <c r="AV9" i="26"/>
  <c r="AW9" i="26"/>
  <c r="AX9" i="26"/>
  <c r="AY9" i="26"/>
  <c r="AZ9" i="26"/>
  <c r="BA9" i="26"/>
  <c r="J9" i="26"/>
  <c r="BC9" i="26"/>
  <c r="BD9" i="26"/>
  <c r="BE9" i="26"/>
  <c r="BF9" i="26"/>
  <c r="BG9" i="26"/>
  <c r="BH9" i="26"/>
  <c r="BI9" i="26"/>
  <c r="BJ9" i="26"/>
  <c r="BK9" i="26"/>
  <c r="BL9" i="26"/>
  <c r="BM9" i="26"/>
  <c r="BN9" i="26"/>
  <c r="BO9" i="26"/>
  <c r="BP9" i="26"/>
  <c r="BQ9" i="26"/>
  <c r="BR9" i="26"/>
  <c r="BS9" i="26"/>
  <c r="BT9" i="26"/>
  <c r="BU9" i="26"/>
  <c r="BV9" i="26"/>
  <c r="BW9" i="26"/>
  <c r="BX9" i="26"/>
  <c r="BY9" i="26"/>
  <c r="BZ9" i="26"/>
  <c r="CA9" i="26"/>
  <c r="CB9" i="26"/>
  <c r="CC9" i="26"/>
  <c r="CD9" i="26"/>
  <c r="CE9" i="26"/>
  <c r="CF9" i="26"/>
  <c r="M9" i="26"/>
  <c r="G9" i="26"/>
  <c r="H9" i="26"/>
  <c r="BU10" i="4"/>
  <c r="P12" i="26"/>
  <c r="Q12" i="26"/>
  <c r="R12" i="26"/>
  <c r="S12" i="26"/>
  <c r="T12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I12" i="26"/>
  <c r="AJ12" i="26"/>
  <c r="AK12" i="26"/>
  <c r="AL12" i="26"/>
  <c r="AM12" i="26"/>
  <c r="AN12" i="26"/>
  <c r="AO12" i="26"/>
  <c r="AP12" i="26"/>
  <c r="AQ12" i="26"/>
  <c r="AR12" i="26"/>
  <c r="AS12" i="26"/>
  <c r="AT12" i="26"/>
  <c r="AU12" i="26"/>
  <c r="AV12" i="26"/>
  <c r="AW12" i="26"/>
  <c r="AX12" i="26"/>
  <c r="AY12" i="26"/>
  <c r="AZ12" i="26"/>
  <c r="BA12" i="26"/>
  <c r="J12" i="26"/>
  <c r="BC12" i="26"/>
  <c r="BD12" i="26"/>
  <c r="BE12" i="26"/>
  <c r="BF12" i="26"/>
  <c r="BG12" i="26"/>
  <c r="BH12" i="26"/>
  <c r="BI12" i="26"/>
  <c r="BJ12" i="26"/>
  <c r="BK12" i="26"/>
  <c r="BL12" i="26"/>
  <c r="BM12" i="26"/>
  <c r="BN12" i="26"/>
  <c r="BO12" i="26"/>
  <c r="BP12" i="26"/>
  <c r="BQ12" i="26"/>
  <c r="BR12" i="26"/>
  <c r="BS12" i="26"/>
  <c r="BT12" i="26"/>
  <c r="BU12" i="26"/>
  <c r="BV12" i="26"/>
  <c r="BW12" i="26"/>
  <c r="BX12" i="26"/>
  <c r="BY12" i="26"/>
  <c r="BZ12" i="26"/>
  <c r="CA12" i="26"/>
  <c r="CB12" i="26"/>
  <c r="CC12" i="26"/>
  <c r="CD12" i="26"/>
  <c r="CE12" i="26"/>
  <c r="CF12" i="26"/>
  <c r="M12" i="26"/>
  <c r="G12" i="26"/>
  <c r="H12" i="26"/>
  <c r="BU11" i="4"/>
  <c r="P13" i="26"/>
  <c r="Q13" i="26"/>
  <c r="R13" i="26"/>
  <c r="S13" i="26"/>
  <c r="T13" i="26"/>
  <c r="V13" i="26"/>
  <c r="W13" i="26"/>
  <c r="X13" i="26"/>
  <c r="Y13" i="26"/>
  <c r="Z13" i="26"/>
  <c r="AA13" i="26"/>
  <c r="AB13" i="26"/>
  <c r="AC13" i="26"/>
  <c r="AD13" i="26"/>
  <c r="AE13" i="26"/>
  <c r="AF13" i="26"/>
  <c r="AG13" i="26"/>
  <c r="AI13" i="26"/>
  <c r="AJ13" i="26"/>
  <c r="AK13" i="26"/>
  <c r="AL13" i="26"/>
  <c r="AM13" i="26"/>
  <c r="AN13" i="26"/>
  <c r="AO13" i="26"/>
  <c r="AP13" i="26"/>
  <c r="AQ13" i="26"/>
  <c r="AR13" i="26"/>
  <c r="AS13" i="26"/>
  <c r="AT13" i="26"/>
  <c r="AU13" i="26"/>
  <c r="AV13" i="26"/>
  <c r="AW13" i="26"/>
  <c r="AX13" i="26"/>
  <c r="AY13" i="26"/>
  <c r="AZ13" i="26"/>
  <c r="BA13" i="26"/>
  <c r="J13" i="26"/>
  <c r="BC13" i="26"/>
  <c r="BD13" i="26"/>
  <c r="BE13" i="26"/>
  <c r="BF13" i="26"/>
  <c r="BG13" i="26"/>
  <c r="BH13" i="26"/>
  <c r="BI13" i="26"/>
  <c r="BJ13" i="26"/>
  <c r="BK13" i="26"/>
  <c r="BL13" i="26"/>
  <c r="BM13" i="26"/>
  <c r="BN13" i="26"/>
  <c r="BO13" i="26"/>
  <c r="BP13" i="26"/>
  <c r="BQ13" i="26"/>
  <c r="BR13" i="26"/>
  <c r="BS13" i="26"/>
  <c r="BT13" i="26"/>
  <c r="BU13" i="26"/>
  <c r="BV13" i="26"/>
  <c r="BW13" i="26"/>
  <c r="BX13" i="26"/>
  <c r="BY13" i="26"/>
  <c r="BZ13" i="26"/>
  <c r="CA13" i="26"/>
  <c r="CB13" i="26"/>
  <c r="CC13" i="26"/>
  <c r="CD13" i="26"/>
  <c r="CE13" i="26"/>
  <c r="CF13" i="26"/>
  <c r="M13" i="26"/>
  <c r="G13" i="26"/>
  <c r="H13" i="26"/>
  <c r="H42" i="26"/>
  <c r="K3" i="30"/>
  <c r="G28" i="30"/>
  <c r="R38" i="4"/>
  <c r="R39" i="4"/>
  <c r="R44" i="4"/>
  <c r="AI46" i="26"/>
  <c r="V38" i="4"/>
  <c r="V39" i="4"/>
  <c r="V44" i="4"/>
  <c r="AJ46" i="26"/>
  <c r="W38" i="4"/>
  <c r="W39" i="4"/>
  <c r="W44" i="4"/>
  <c r="AK46" i="26"/>
  <c r="X38" i="4"/>
  <c r="X39" i="4"/>
  <c r="X44" i="4"/>
  <c r="AL46" i="26"/>
  <c r="Y38" i="4"/>
  <c r="Y39" i="4"/>
  <c r="Y44" i="4"/>
  <c r="AM46" i="26"/>
  <c r="AA38" i="4"/>
  <c r="AA39" i="4"/>
  <c r="AA44" i="4"/>
  <c r="AN46" i="26"/>
  <c r="AE38" i="4"/>
  <c r="AE39" i="4"/>
  <c r="AE44" i="4"/>
  <c r="AO46" i="26"/>
  <c r="AG38" i="4"/>
  <c r="AG39" i="4"/>
  <c r="AG44" i="4"/>
  <c r="AP46" i="26"/>
  <c r="AK38" i="4"/>
  <c r="AK39" i="4"/>
  <c r="AK44" i="4"/>
  <c r="AQ46" i="26"/>
  <c r="AN38" i="4"/>
  <c r="AN39" i="4"/>
  <c r="AN44" i="4"/>
  <c r="AR46" i="26"/>
  <c r="BD38" i="4"/>
  <c r="BD39" i="4"/>
  <c r="BD44" i="4"/>
  <c r="AS46" i="26"/>
  <c r="BE38" i="4"/>
  <c r="BE39" i="4"/>
  <c r="BE44" i="4"/>
  <c r="AT46" i="26"/>
  <c r="BI38" i="4"/>
  <c r="BI39" i="4"/>
  <c r="BI44" i="4"/>
  <c r="AU46" i="26"/>
  <c r="BJ38" i="4"/>
  <c r="BJ39" i="4"/>
  <c r="BJ44" i="4"/>
  <c r="AV46" i="26"/>
  <c r="BK38" i="4"/>
  <c r="BK39" i="4"/>
  <c r="BK44" i="4"/>
  <c r="AW46" i="26"/>
  <c r="BL38" i="4"/>
  <c r="BL39" i="4"/>
  <c r="BL44" i="4"/>
  <c r="AX46" i="26"/>
  <c r="BR38" i="4"/>
  <c r="BR39" i="4"/>
  <c r="BR44" i="4"/>
  <c r="AY46" i="26"/>
  <c r="BT38" i="4"/>
  <c r="BT39" i="4"/>
  <c r="BT44" i="4"/>
  <c r="AZ46" i="26"/>
  <c r="K38" i="4"/>
  <c r="K39" i="4"/>
  <c r="K44" i="4"/>
  <c r="V46" i="26"/>
  <c r="L38" i="4"/>
  <c r="L39" i="4"/>
  <c r="L44" i="4"/>
  <c r="W46" i="26"/>
  <c r="AB38" i="4"/>
  <c r="AB39" i="4"/>
  <c r="AB44" i="4"/>
  <c r="X46" i="26"/>
  <c r="AC38" i="4"/>
  <c r="AC39" i="4"/>
  <c r="AC44" i="4"/>
  <c r="Y46" i="26"/>
  <c r="AD38" i="4"/>
  <c r="AD39" i="4"/>
  <c r="AD44" i="4"/>
  <c r="Z46" i="26"/>
  <c r="AI38" i="4"/>
  <c r="AI39" i="4"/>
  <c r="AI44" i="4"/>
  <c r="AA46" i="26"/>
  <c r="AL38" i="4"/>
  <c r="AL39" i="4"/>
  <c r="AL44" i="4"/>
  <c r="AB46" i="26"/>
  <c r="AM38" i="4"/>
  <c r="AM39" i="4"/>
  <c r="AM44" i="4"/>
  <c r="AC46" i="26"/>
  <c r="BO38" i="4"/>
  <c r="BO39" i="4"/>
  <c r="BO44" i="4"/>
  <c r="AD46" i="26"/>
  <c r="BP38" i="4"/>
  <c r="BP39" i="4"/>
  <c r="BP44" i="4"/>
  <c r="AE46" i="26"/>
  <c r="BQ38" i="4"/>
  <c r="BQ39" i="4"/>
  <c r="BQ44" i="4"/>
  <c r="AF46" i="26"/>
  <c r="Q38" i="4"/>
  <c r="Q39" i="4"/>
  <c r="Q44" i="4"/>
  <c r="P46" i="26"/>
  <c r="AH38" i="4"/>
  <c r="AH39" i="4"/>
  <c r="AH44" i="4"/>
  <c r="Q46" i="26"/>
  <c r="BC38" i="4"/>
  <c r="BC39" i="4"/>
  <c r="BC44" i="4"/>
  <c r="R46" i="26"/>
  <c r="BN38" i="4"/>
  <c r="BN39" i="4"/>
  <c r="BN44" i="4"/>
  <c r="S46" i="26"/>
  <c r="K28" i="30"/>
  <c r="BL42" i="26"/>
  <c r="BD42" i="26"/>
  <c r="BU33" i="4"/>
  <c r="BU34" i="4"/>
  <c r="E5" i="26"/>
  <c r="BU36" i="4"/>
  <c r="E38" i="26"/>
  <c r="BF38" i="26"/>
  <c r="BU35" i="4"/>
  <c r="BU32" i="4"/>
  <c r="E34" i="26"/>
  <c r="BF34" i="26"/>
  <c r="BU31" i="4"/>
  <c r="BU30" i="4"/>
  <c r="E32" i="26"/>
  <c r="BU29" i="4"/>
  <c r="E31" i="26"/>
  <c r="BF31" i="26"/>
  <c r="BU28" i="4"/>
  <c r="E30" i="26"/>
  <c r="BF30" i="26"/>
  <c r="BU27" i="4"/>
  <c r="BU26" i="4"/>
  <c r="BU25" i="4"/>
  <c r="BU24" i="4"/>
  <c r="E26" i="26"/>
  <c r="BZ26" i="26"/>
  <c r="BU23" i="4"/>
  <c r="E25" i="26"/>
  <c r="CB25" i="26"/>
  <c r="BU22" i="4"/>
  <c r="E24" i="26"/>
  <c r="BF24" i="26"/>
  <c r="BU21" i="4"/>
  <c r="BU20" i="4"/>
  <c r="E22" i="26"/>
  <c r="BU19" i="4"/>
  <c r="E21" i="26"/>
  <c r="BU18" i="4"/>
  <c r="E20" i="26"/>
  <c r="BU17" i="4"/>
  <c r="E19" i="26"/>
  <c r="BF19" i="26"/>
  <c r="BU16" i="4"/>
  <c r="E18" i="26"/>
  <c r="BF18" i="26"/>
  <c r="BU15" i="4"/>
  <c r="E17" i="26"/>
  <c r="BU14" i="4"/>
  <c r="E16" i="26"/>
  <c r="BU13" i="4"/>
  <c r="E15" i="26"/>
  <c r="BU12" i="4"/>
  <c r="E13" i="26"/>
  <c r="E11" i="26"/>
  <c r="E10" i="26"/>
  <c r="E9" i="26"/>
  <c r="BU6" i="4"/>
  <c r="BU5" i="4"/>
  <c r="E6" i="26"/>
  <c r="AB47" i="26"/>
  <c r="AB42" i="26"/>
  <c r="AI47" i="26"/>
  <c r="AJ47" i="26"/>
  <c r="AK47" i="26"/>
  <c r="AL47" i="26"/>
  <c r="AM47" i="26"/>
  <c r="AN47" i="26"/>
  <c r="AO47" i="26"/>
  <c r="AP47" i="26"/>
  <c r="AQ47" i="26"/>
  <c r="AR47" i="26"/>
  <c r="AS47" i="26"/>
  <c r="AT47" i="26"/>
  <c r="AU47" i="26"/>
  <c r="AV47" i="26"/>
  <c r="AW47" i="26"/>
  <c r="AX47" i="26"/>
  <c r="BH47" i="26"/>
  <c r="BI47" i="26"/>
  <c r="CE47" i="26"/>
  <c r="CE42" i="26"/>
  <c r="CD47" i="26"/>
  <c r="CD42" i="26"/>
  <c r="CC47" i="26"/>
  <c r="CC42" i="26"/>
  <c r="CB47" i="26"/>
  <c r="CB42" i="26"/>
  <c r="CA42" i="26"/>
  <c r="CA47" i="26"/>
  <c r="BZ47" i="26"/>
  <c r="BZ42" i="26"/>
  <c r="BY47" i="26"/>
  <c r="BY42" i="26"/>
  <c r="BX47" i="26"/>
  <c r="BX42" i="26"/>
  <c r="BW47" i="26"/>
  <c r="BW42" i="26"/>
  <c r="BV47" i="26"/>
  <c r="BV42" i="26"/>
  <c r="BU47" i="26"/>
  <c r="BU42" i="26"/>
  <c r="BT47" i="26"/>
  <c r="BT42" i="26"/>
  <c r="BS47" i="26"/>
  <c r="BS42" i="26"/>
  <c r="BR47" i="26"/>
  <c r="BR42" i="26"/>
  <c r="BQ47" i="26"/>
  <c r="BQ42" i="26"/>
  <c r="BP47" i="26"/>
  <c r="BP42" i="26"/>
  <c r="BO47" i="26"/>
  <c r="BO42" i="26"/>
  <c r="BN47" i="26"/>
  <c r="BN42" i="26"/>
  <c r="BM47" i="26"/>
  <c r="BM42" i="26"/>
  <c r="BL47" i="26"/>
  <c r="BK47" i="26"/>
  <c r="BK42" i="26"/>
  <c r="BJ47" i="26"/>
  <c r="BJ42" i="26"/>
  <c r="BH42" i="26"/>
  <c r="BI42" i="26"/>
  <c r="BG47" i="26"/>
  <c r="BG42" i="26"/>
  <c r="BF47" i="26"/>
  <c r="BF42" i="26"/>
  <c r="BE47" i="26"/>
  <c r="BE42" i="26"/>
  <c r="BD47" i="26"/>
  <c r="AZ47" i="26"/>
  <c r="AZ42" i="26"/>
  <c r="AY47" i="26"/>
  <c r="AY42" i="26"/>
  <c r="AV42" i="26"/>
  <c r="AW42" i="26"/>
  <c r="AX42" i="26"/>
  <c r="AU42" i="26"/>
  <c r="AT42" i="26"/>
  <c r="AR42" i="26"/>
  <c r="AQ42" i="26"/>
  <c r="AP42" i="26"/>
  <c r="AO42" i="26"/>
  <c r="AN42" i="26"/>
  <c r="AK42" i="26"/>
  <c r="AL42" i="26"/>
  <c r="AM42" i="26"/>
  <c r="AJ42" i="26"/>
  <c r="AF47" i="26"/>
  <c r="AF42" i="26"/>
  <c r="AE47" i="26"/>
  <c r="AE42" i="26"/>
  <c r="AD47" i="26"/>
  <c r="AD42" i="26"/>
  <c r="AC47" i="26"/>
  <c r="AC42" i="26"/>
  <c r="AA47" i="26"/>
  <c r="AA42" i="26"/>
  <c r="Z47" i="26"/>
  <c r="Z42" i="26"/>
  <c r="Y39" i="26"/>
  <c r="AG39" i="26"/>
  <c r="Y47" i="26"/>
  <c r="Y42" i="26"/>
  <c r="X47" i="26"/>
  <c r="X42" i="26"/>
  <c r="W47" i="26"/>
  <c r="S47" i="26"/>
  <c r="S42" i="26"/>
  <c r="R47" i="26"/>
  <c r="R42" i="26"/>
  <c r="Q47" i="26"/>
  <c r="P47" i="26"/>
  <c r="Q42" i="26"/>
  <c r="P42" i="26"/>
  <c r="W42" i="26"/>
  <c r="V42" i="26"/>
  <c r="R40" i="4"/>
  <c r="AI42" i="26"/>
  <c r="BD40" i="4"/>
  <c r="AS42" i="26"/>
  <c r="V47" i="26"/>
  <c r="BC47" i="26"/>
  <c r="AZ40" i="26"/>
  <c r="BS38" i="4"/>
  <c r="CE40" i="26"/>
  <c r="AY40" i="26"/>
  <c r="AF40" i="26"/>
  <c r="AE40" i="26"/>
  <c r="AD40" i="26"/>
  <c r="S40" i="26"/>
  <c r="BM38" i="4"/>
  <c r="CD40" i="26"/>
  <c r="BT42" i="4"/>
  <c r="AZ44" i="26"/>
  <c r="BS42" i="4"/>
  <c r="CE44" i="26"/>
  <c r="BR42" i="4"/>
  <c r="AY44" i="26"/>
  <c r="BQ42" i="4"/>
  <c r="AF44" i="26"/>
  <c r="BP42" i="4"/>
  <c r="AE44" i="26"/>
  <c r="BO42" i="4"/>
  <c r="AD44" i="26"/>
  <c r="BN42" i="4"/>
  <c r="S44" i="26"/>
  <c r="BM42" i="4"/>
  <c r="CD44" i="26"/>
  <c r="BL42" i="4"/>
  <c r="AX44" i="26"/>
  <c r="BT41" i="4"/>
  <c r="AZ43" i="26"/>
  <c r="BS41" i="4"/>
  <c r="CE43" i="26"/>
  <c r="BR41" i="4"/>
  <c r="AY43" i="26"/>
  <c r="BQ41" i="4"/>
  <c r="AF43" i="26"/>
  <c r="BP41" i="4"/>
  <c r="AE43" i="26"/>
  <c r="BO41" i="4"/>
  <c r="AD43" i="26"/>
  <c r="BN41" i="4"/>
  <c r="S43" i="26"/>
  <c r="BM41" i="4"/>
  <c r="CD43" i="26"/>
  <c r="BL41" i="4"/>
  <c r="AX43" i="26"/>
  <c r="AZ41" i="26"/>
  <c r="BS39" i="4"/>
  <c r="CE41" i="26"/>
  <c r="AY41" i="26"/>
  <c r="AF41" i="26"/>
  <c r="AE41" i="26"/>
  <c r="AD41" i="26"/>
  <c r="S41" i="26"/>
  <c r="BM39" i="4"/>
  <c r="CD41" i="26"/>
  <c r="AX41" i="26"/>
  <c r="B3" i="26"/>
  <c r="B5" i="26"/>
  <c r="D5" i="26"/>
  <c r="B6" i="26"/>
  <c r="D6" i="26"/>
  <c r="D7" i="26"/>
  <c r="E7" i="26"/>
  <c r="BF7" i="26"/>
  <c r="D8" i="26"/>
  <c r="E8" i="26"/>
  <c r="BF8" i="26"/>
  <c r="D9" i="26"/>
  <c r="D10" i="26"/>
  <c r="D11" i="26"/>
  <c r="D12" i="26"/>
  <c r="E12" i="26"/>
  <c r="D13" i="26"/>
  <c r="D14" i="26"/>
  <c r="E14" i="26"/>
  <c r="BF14" i="26"/>
  <c r="D15" i="26"/>
  <c r="D16" i="26"/>
  <c r="D17" i="26"/>
  <c r="D18" i="26"/>
  <c r="D19" i="26"/>
  <c r="D20" i="26"/>
  <c r="D21" i="26"/>
  <c r="D22" i="26"/>
  <c r="D23" i="26"/>
  <c r="E23" i="26"/>
  <c r="BF23" i="26"/>
  <c r="D24" i="26"/>
  <c r="D25" i="26"/>
  <c r="D26" i="26"/>
  <c r="D27" i="26"/>
  <c r="E27" i="26"/>
  <c r="CB27" i="26"/>
  <c r="D28" i="26"/>
  <c r="E28" i="26"/>
  <c r="BF28" i="26"/>
  <c r="D29" i="26"/>
  <c r="E29" i="26"/>
  <c r="BF29" i="26"/>
  <c r="D30" i="26"/>
  <c r="D31" i="26"/>
  <c r="D32" i="26"/>
  <c r="D33" i="26"/>
  <c r="E33" i="26"/>
  <c r="BF33" i="26"/>
  <c r="D34" i="26"/>
  <c r="D35" i="26"/>
  <c r="E35" i="26"/>
  <c r="BF35" i="26"/>
  <c r="D36" i="26"/>
  <c r="E36" i="26"/>
  <c r="BR36" i="26"/>
  <c r="D37" i="26"/>
  <c r="E37" i="26"/>
  <c r="BF37" i="26"/>
  <c r="D38" i="26"/>
  <c r="BC42" i="26"/>
  <c r="AL42" i="4"/>
  <c r="AB44" i="26"/>
  <c r="AM42" i="4"/>
  <c r="AC44" i="26"/>
  <c r="AN42" i="4"/>
  <c r="AR44" i="26"/>
  <c r="AO42" i="4"/>
  <c r="BM44" i="26"/>
  <c r="AP42" i="4"/>
  <c r="BN44" i="26"/>
  <c r="AL41" i="4"/>
  <c r="AB43" i="26"/>
  <c r="AM41" i="4"/>
  <c r="AC43" i="26"/>
  <c r="AN41" i="4"/>
  <c r="AR43" i="26"/>
  <c r="AO41" i="4"/>
  <c r="BM43" i="26"/>
  <c r="AB41" i="26"/>
  <c r="AC41" i="26"/>
  <c r="AR41" i="26"/>
  <c r="AO39" i="4"/>
  <c r="BM41" i="26"/>
  <c r="AO38" i="4"/>
  <c r="BM40" i="26"/>
  <c r="AT42" i="4"/>
  <c r="BR44" i="26"/>
  <c r="AS42" i="4"/>
  <c r="BQ44" i="26"/>
  <c r="AR42" i="4"/>
  <c r="BP44" i="26"/>
  <c r="AQ42" i="4"/>
  <c r="BO44" i="26"/>
  <c r="AT41" i="4"/>
  <c r="BR43" i="26"/>
  <c r="AS41" i="4"/>
  <c r="BQ43" i="26"/>
  <c r="AR41" i="4"/>
  <c r="BP43" i="26"/>
  <c r="AQ41" i="4"/>
  <c r="BO43" i="26"/>
  <c r="AP41" i="4"/>
  <c r="BN43" i="26"/>
  <c r="AT39" i="4"/>
  <c r="BR41" i="26"/>
  <c r="AS39" i="4"/>
  <c r="BQ41" i="26"/>
  <c r="AR39" i="4"/>
  <c r="AQ39" i="4"/>
  <c r="BO41" i="26"/>
  <c r="AP39" i="4"/>
  <c r="BN41" i="26"/>
  <c r="AT38" i="4"/>
  <c r="BR40" i="26"/>
  <c r="AS38" i="4"/>
  <c r="BQ40" i="26"/>
  <c r="AR38" i="4"/>
  <c r="BP40" i="26"/>
  <c r="AQ38" i="4"/>
  <c r="AQ44" i="4"/>
  <c r="AP38" i="4"/>
  <c r="BN40" i="26"/>
  <c r="AF42" i="4"/>
  <c r="BK44" i="26"/>
  <c r="AF41" i="4"/>
  <c r="BK43" i="26"/>
  <c r="AF39" i="4"/>
  <c r="BK41" i="26"/>
  <c r="AF38" i="4"/>
  <c r="BK40" i="26"/>
  <c r="CC3" i="4"/>
  <c r="CC4" i="4"/>
  <c r="CC5" i="4"/>
  <c r="CC6" i="4"/>
  <c r="CC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A3" i="4"/>
  <c r="CA4" i="4"/>
  <c r="CA5" i="4"/>
  <c r="CA6" i="4"/>
  <c r="CA7" i="4"/>
  <c r="CA8" i="4"/>
  <c r="CA9" i="4"/>
  <c r="CA1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B36" i="4"/>
  <c r="CB5" i="4"/>
  <c r="CB6" i="4"/>
  <c r="CB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4" i="4"/>
  <c r="CB3" i="4"/>
  <c r="CE5" i="4"/>
  <c r="CE3" i="4"/>
  <c r="CE4" i="4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D5" i="4"/>
  <c r="CD3" i="4"/>
  <c r="CD4" i="4"/>
  <c r="CD6" i="4"/>
  <c r="CD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BZ3" i="4"/>
  <c r="BZ4" i="4"/>
  <c r="BZ5" i="4"/>
  <c r="BZ6" i="4"/>
  <c r="BZ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N38" i="4"/>
  <c r="BD40" i="26"/>
  <c r="N39" i="4"/>
  <c r="BD41" i="26"/>
  <c r="O38" i="4"/>
  <c r="O39" i="4"/>
  <c r="BE41" i="26"/>
  <c r="P38" i="4"/>
  <c r="BF40" i="26"/>
  <c r="P39" i="4"/>
  <c r="BF41" i="26"/>
  <c r="P40" i="26"/>
  <c r="P41" i="26"/>
  <c r="AI40" i="26"/>
  <c r="AI41" i="26"/>
  <c r="S38" i="4"/>
  <c r="BG40" i="26"/>
  <c r="S39" i="4"/>
  <c r="BG41" i="26"/>
  <c r="T38" i="4"/>
  <c r="BH40" i="26"/>
  <c r="T39" i="4"/>
  <c r="BH41" i="26"/>
  <c r="U38" i="4"/>
  <c r="BI40" i="26"/>
  <c r="U39" i="4"/>
  <c r="BI41" i="26"/>
  <c r="AJ41" i="26"/>
  <c r="AK40" i="26"/>
  <c r="AK41" i="26"/>
  <c r="AL40" i="26"/>
  <c r="AL41" i="26"/>
  <c r="V40" i="26"/>
  <c r="V41" i="26"/>
  <c r="W40" i="26"/>
  <c r="W41" i="26"/>
  <c r="M38" i="4"/>
  <c r="BC40" i="26"/>
  <c r="M39" i="4"/>
  <c r="BC41" i="26"/>
  <c r="AY38" i="4"/>
  <c r="BW40" i="26"/>
  <c r="AY39" i="4"/>
  <c r="BW41" i="26"/>
  <c r="AZ38" i="4"/>
  <c r="AZ39" i="4"/>
  <c r="BX41" i="26"/>
  <c r="BA38" i="4"/>
  <c r="BA39" i="4"/>
  <c r="BY41" i="26"/>
  <c r="BB38" i="4"/>
  <c r="BZ40" i="26"/>
  <c r="BB39" i="4"/>
  <c r="BZ41" i="26"/>
  <c r="R41" i="26"/>
  <c r="AS40" i="26"/>
  <c r="AS41" i="26"/>
  <c r="AT40" i="26"/>
  <c r="AT41" i="26"/>
  <c r="BF38" i="4"/>
  <c r="CA40" i="26"/>
  <c r="BF39" i="4"/>
  <c r="CA41" i="26"/>
  <c r="BG38" i="4"/>
  <c r="CB40" i="26"/>
  <c r="BG39" i="4"/>
  <c r="CB41" i="26"/>
  <c r="BH38" i="4"/>
  <c r="CC40" i="26"/>
  <c r="BH39" i="4"/>
  <c r="CC41" i="26"/>
  <c r="AU40" i="26"/>
  <c r="AU41" i="26"/>
  <c r="AV40" i="26"/>
  <c r="AV41" i="26"/>
  <c r="AW40" i="26"/>
  <c r="AW41" i="26"/>
  <c r="AM41" i="26"/>
  <c r="Z38" i="4"/>
  <c r="BJ40" i="26"/>
  <c r="Z39" i="4"/>
  <c r="BJ41" i="26"/>
  <c r="AN41" i="26"/>
  <c r="X40" i="26"/>
  <c r="X41" i="26"/>
  <c r="Y40" i="26"/>
  <c r="Y41" i="26"/>
  <c r="Z40" i="26"/>
  <c r="Z41" i="26"/>
  <c r="AO41" i="26"/>
  <c r="AP41" i="26"/>
  <c r="Q40" i="26"/>
  <c r="Q41" i="26"/>
  <c r="AA41" i="26"/>
  <c r="AJ38" i="4"/>
  <c r="AJ39" i="4"/>
  <c r="AJ44" i="4"/>
  <c r="BL41" i="26"/>
  <c r="AQ40" i="26"/>
  <c r="AQ41" i="26"/>
  <c r="AU38" i="4"/>
  <c r="BS40" i="26"/>
  <c r="AU39" i="4"/>
  <c r="BS41" i="26"/>
  <c r="AV38" i="4"/>
  <c r="BT40" i="26"/>
  <c r="AV39" i="4"/>
  <c r="BT41" i="26"/>
  <c r="AW38" i="4"/>
  <c r="BU40" i="26"/>
  <c r="AW39" i="4"/>
  <c r="BU41" i="26"/>
  <c r="AX38" i="4"/>
  <c r="AX39" i="4"/>
  <c r="AX44" i="4"/>
  <c r="BV41" i="26"/>
  <c r="BG41" i="4"/>
  <c r="CB43" i="26"/>
  <c r="BF41" i="4"/>
  <c r="CA43" i="26"/>
  <c r="U42" i="4"/>
  <c r="BI44" i="26"/>
  <c r="U41" i="4"/>
  <c r="BI43" i="26"/>
  <c r="N42" i="4"/>
  <c r="BD44" i="26"/>
  <c r="N41" i="4"/>
  <c r="BD43" i="26"/>
  <c r="M42" i="4"/>
  <c r="BC44" i="26"/>
  <c r="M41" i="4"/>
  <c r="BC43" i="26"/>
  <c r="BI42" i="4"/>
  <c r="AU44" i="26"/>
  <c r="BI41" i="4"/>
  <c r="AU43" i="26"/>
  <c r="AX42" i="4"/>
  <c r="BV44" i="26"/>
  <c r="AX41" i="4"/>
  <c r="BV43" i="26"/>
  <c r="AY42" i="4"/>
  <c r="BW44" i="26"/>
  <c r="AY41" i="4"/>
  <c r="BW43" i="26"/>
  <c r="AK42" i="4"/>
  <c r="AQ44" i="26"/>
  <c r="AK41" i="4"/>
  <c r="AQ43" i="26"/>
  <c r="AJ42" i="4"/>
  <c r="BL44" i="26"/>
  <c r="AJ41" i="4"/>
  <c r="BL43" i="26"/>
  <c r="AA42" i="4"/>
  <c r="AN44" i="26"/>
  <c r="AB42" i="4"/>
  <c r="X44" i="26"/>
  <c r="AC42" i="4"/>
  <c r="Y44" i="26"/>
  <c r="Z42" i="4"/>
  <c r="BJ44" i="26"/>
  <c r="AA41" i="4"/>
  <c r="AN43" i="26"/>
  <c r="AB41" i="4"/>
  <c r="X43" i="26"/>
  <c r="AC41" i="4"/>
  <c r="Y43" i="26"/>
  <c r="Z41" i="4"/>
  <c r="BJ43" i="26"/>
  <c r="Y42" i="4"/>
  <c r="AM44" i="26"/>
  <c r="Y41" i="4"/>
  <c r="AM43" i="26"/>
  <c r="BK42" i="4"/>
  <c r="AW44" i="26"/>
  <c r="BK41" i="4"/>
  <c r="AW43" i="26"/>
  <c r="BJ42" i="4"/>
  <c r="AV44" i="26"/>
  <c r="BJ41" i="4"/>
  <c r="AV43" i="26"/>
  <c r="X42" i="4"/>
  <c r="AL44" i="26"/>
  <c r="X41" i="4"/>
  <c r="AL43" i="26"/>
  <c r="W42" i="4"/>
  <c r="AK44" i="26"/>
  <c r="W41" i="4"/>
  <c r="AK43" i="26"/>
  <c r="BH42" i="4"/>
  <c r="CC44" i="26"/>
  <c r="BH41" i="4"/>
  <c r="CC43" i="26"/>
  <c r="BE42" i="4"/>
  <c r="AT44" i="26"/>
  <c r="BE41" i="4"/>
  <c r="AT43" i="26"/>
  <c r="BA42" i="4"/>
  <c r="BY44" i="26"/>
  <c r="BB42" i="4"/>
  <c r="BZ44" i="26"/>
  <c r="BC42" i="4"/>
  <c r="R44" i="26"/>
  <c r="BA41" i="4"/>
  <c r="BY43" i="26"/>
  <c r="BB41" i="4"/>
  <c r="BZ43" i="26"/>
  <c r="BC41" i="4"/>
  <c r="R43" i="26"/>
  <c r="AZ42" i="4"/>
  <c r="BX44" i="26"/>
  <c r="AZ41" i="4"/>
  <c r="BX43" i="26"/>
  <c r="AD42" i="4"/>
  <c r="Z44" i="26"/>
  <c r="AD41" i="4"/>
  <c r="Z43" i="26"/>
  <c r="T42" i="4"/>
  <c r="BH44" i="26"/>
  <c r="T41" i="4"/>
  <c r="BH43" i="26"/>
  <c r="R42" i="4"/>
  <c r="AI44" i="26"/>
  <c r="R41" i="4"/>
  <c r="AI43" i="26"/>
  <c r="P42" i="4"/>
  <c r="BF44" i="26"/>
  <c r="P41" i="4"/>
  <c r="BF43" i="26"/>
  <c r="AH42" i="4"/>
  <c r="Q44" i="26"/>
  <c r="AH41" i="4"/>
  <c r="Q43" i="26"/>
  <c r="V42" i="4"/>
  <c r="AJ44" i="26"/>
  <c r="V41" i="4"/>
  <c r="AJ43" i="26"/>
  <c r="BG42" i="4"/>
  <c r="CB44" i="26"/>
  <c r="BF42" i="4"/>
  <c r="CA44" i="26"/>
  <c r="BD42" i="4"/>
  <c r="AS44" i="26"/>
  <c r="BD41" i="4"/>
  <c r="AS43" i="26"/>
  <c r="AU42" i="4"/>
  <c r="BS44" i="26"/>
  <c r="AV42" i="4"/>
  <c r="BT44" i="26"/>
  <c r="AW42" i="4"/>
  <c r="BU44" i="26"/>
  <c r="AU41" i="4"/>
  <c r="BS43" i="26"/>
  <c r="AV41" i="4"/>
  <c r="BT43" i="26"/>
  <c r="AW41" i="4"/>
  <c r="BU43" i="26"/>
  <c r="AI42" i="4"/>
  <c r="AA44" i="26"/>
  <c r="AI41" i="4"/>
  <c r="AA43" i="26"/>
  <c r="AG42" i="4"/>
  <c r="AP44" i="26"/>
  <c r="AG41" i="4"/>
  <c r="AP43" i="26"/>
  <c r="AE42" i="4"/>
  <c r="AO44" i="26"/>
  <c r="AE41" i="4"/>
  <c r="AO43" i="26"/>
  <c r="S42" i="4"/>
  <c r="BG44" i="26"/>
  <c r="S41" i="4"/>
  <c r="BG43" i="26"/>
  <c r="Q42" i="4"/>
  <c r="P44" i="26"/>
  <c r="Q41" i="4"/>
  <c r="P43" i="26"/>
  <c r="O42" i="4"/>
  <c r="BE44" i="26"/>
  <c r="O41" i="4"/>
  <c r="BE43" i="26"/>
  <c r="L42" i="4"/>
  <c r="W44" i="26"/>
  <c r="L41" i="4"/>
  <c r="W43" i="26"/>
  <c r="K42" i="4"/>
  <c r="V44" i="26"/>
  <c r="K41" i="4"/>
  <c r="V43" i="26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D3" i="4"/>
  <c r="C3" i="4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28" i="28"/>
  <c r="A27" i="28"/>
  <c r="A26" i="28"/>
  <c r="A25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B1" i="26"/>
  <c r="AT30" i="26"/>
  <c r="CB30" i="26"/>
  <c r="AW30" i="26"/>
  <c r="CD21" i="26"/>
  <c r="AP21" i="26"/>
  <c r="AK21" i="26"/>
  <c r="S22" i="26"/>
  <c r="AC22" i="26"/>
  <c r="AM22" i="26"/>
  <c r="AU22" i="26"/>
  <c r="BE22" i="26"/>
  <c r="BM22" i="26"/>
  <c r="BU22" i="26"/>
  <c r="Q23" i="26"/>
  <c r="CB22" i="26"/>
  <c r="BX22" i="26"/>
  <c r="BT22" i="26"/>
  <c r="BP22" i="26"/>
  <c r="BL22" i="26"/>
  <c r="BH22" i="26"/>
  <c r="BD22" i="26"/>
  <c r="AX22" i="26"/>
  <c r="AT22" i="26"/>
  <c r="AP22" i="26"/>
  <c r="AL22" i="26"/>
  <c r="AF22" i="26"/>
  <c r="AB22" i="26"/>
  <c r="X22" i="26"/>
  <c r="R22" i="26"/>
  <c r="BM24" i="26"/>
  <c r="BJ24" i="26"/>
  <c r="BV26" i="26"/>
  <c r="AN26" i="26"/>
  <c r="AD26" i="26"/>
  <c r="V26" i="26"/>
  <c r="CA26" i="26"/>
  <c r="BK26" i="26"/>
  <c r="AS26" i="26"/>
  <c r="AA26" i="26"/>
  <c r="BY26" i="26"/>
  <c r="BI26" i="26"/>
  <c r="AQ26" i="26"/>
  <c r="Y26" i="26"/>
  <c r="AQ21" i="26"/>
  <c r="Q22" i="26"/>
  <c r="AA22" i="26"/>
  <c r="AK22" i="26"/>
  <c r="AS22" i="26"/>
  <c r="BC22" i="26"/>
  <c r="BK22" i="26"/>
  <c r="BS22" i="26"/>
  <c r="CA22" i="26"/>
  <c r="AO44" i="4"/>
  <c r="J88" i="30"/>
  <c r="BM44" i="4"/>
  <c r="B56" i="28"/>
  <c r="CE15" i="26"/>
  <c r="BG17" i="26"/>
  <c r="BR17" i="26"/>
  <c r="AK17" i="26"/>
  <c r="CE19" i="26"/>
  <c r="CA19" i="26"/>
  <c r="BW19" i="26"/>
  <c r="BS19" i="26"/>
  <c r="BO19" i="26"/>
  <c r="BK19" i="26"/>
  <c r="BG19" i="26"/>
  <c r="AZ19" i="26"/>
  <c r="AV19" i="26"/>
  <c r="AR19" i="26"/>
  <c r="AN19" i="26"/>
  <c r="AJ19" i="26"/>
  <c r="AC19" i="26"/>
  <c r="Y19" i="26"/>
  <c r="R19" i="26"/>
  <c r="CD19" i="26"/>
  <c r="BZ19" i="26"/>
  <c r="BV19" i="26"/>
  <c r="BT19" i="26"/>
  <c r="BR19" i="26"/>
  <c r="BP19" i="26"/>
  <c r="BN19" i="26"/>
  <c r="BL19" i="26"/>
  <c r="BJ19" i="26"/>
  <c r="BH19" i="26"/>
  <c r="BD19" i="26"/>
  <c r="BC19" i="26"/>
  <c r="AY19" i="26"/>
  <c r="AW19" i="26"/>
  <c r="AU19" i="26"/>
  <c r="AS19" i="26"/>
  <c r="AQ19" i="26"/>
  <c r="AO19" i="26"/>
  <c r="AM19" i="26"/>
  <c r="AK19" i="26"/>
  <c r="AI19" i="26"/>
  <c r="AF19" i="26"/>
  <c r="AD19" i="26"/>
  <c r="AB19" i="26"/>
  <c r="Z19" i="26"/>
  <c r="X19" i="26"/>
  <c r="V19" i="26"/>
  <c r="S19" i="26"/>
  <c r="Q19" i="26"/>
  <c r="CD28" i="26"/>
  <c r="CB28" i="26"/>
  <c r="BZ28" i="26"/>
  <c r="BX28" i="26"/>
  <c r="BV28" i="26"/>
  <c r="BT28" i="26"/>
  <c r="BR28" i="26"/>
  <c r="BP28" i="26"/>
  <c r="BN28" i="26"/>
  <c r="BL28" i="26"/>
  <c r="BJ28" i="26"/>
  <c r="BH28" i="26"/>
  <c r="BD28" i="26"/>
  <c r="BC28" i="26"/>
  <c r="AY28" i="26"/>
  <c r="AW28" i="26"/>
  <c r="AU28" i="26"/>
  <c r="AS28" i="26"/>
  <c r="AQ28" i="26"/>
  <c r="AO28" i="26"/>
  <c r="AM28" i="26"/>
  <c r="AK28" i="26"/>
  <c r="AI28" i="26"/>
  <c r="AF28" i="26"/>
  <c r="AD28" i="26"/>
  <c r="AB28" i="26"/>
  <c r="Z28" i="26"/>
  <c r="X28" i="26"/>
  <c r="V28" i="26"/>
  <c r="S28" i="26"/>
  <c r="Q28" i="26"/>
  <c r="CE28" i="26"/>
  <c r="CA28" i="26"/>
  <c r="BW28" i="26"/>
  <c r="BS28" i="26"/>
  <c r="BO28" i="26"/>
  <c r="BK28" i="26"/>
  <c r="BG28" i="26"/>
  <c r="AX28" i="26"/>
  <c r="AT28" i="26"/>
  <c r="AP28" i="26"/>
  <c r="AL28" i="26"/>
  <c r="AC28" i="26"/>
  <c r="Y28" i="26"/>
  <c r="P28" i="26"/>
  <c r="CC28" i="26"/>
  <c r="BY28" i="26"/>
  <c r="BU28" i="26"/>
  <c r="BQ28" i="26"/>
  <c r="BM28" i="26"/>
  <c r="BI28" i="26"/>
  <c r="BE28" i="26"/>
  <c r="AZ28" i="26"/>
  <c r="AV28" i="26"/>
  <c r="AR28" i="26"/>
  <c r="AN28" i="26"/>
  <c r="AJ28" i="26"/>
  <c r="AE28" i="26"/>
  <c r="AA28" i="26"/>
  <c r="W28" i="26"/>
  <c r="R28" i="26"/>
  <c r="AR32" i="26"/>
  <c r="BZ36" i="26"/>
  <c r="BJ36" i="26"/>
  <c r="CA36" i="26"/>
  <c r="AS36" i="26"/>
  <c r="AB36" i="26"/>
  <c r="BU36" i="26"/>
  <c r="AT36" i="26"/>
  <c r="AA36" i="26"/>
  <c r="BQ38" i="26"/>
  <c r="AY38" i="26"/>
  <c r="AQ38" i="26"/>
  <c r="AI38" i="26"/>
  <c r="Z38" i="26"/>
  <c r="Q38" i="26"/>
  <c r="BX38" i="26"/>
  <c r="BP38" i="26"/>
  <c r="BH38" i="26"/>
  <c r="AX38" i="26"/>
  <c r="AP38" i="26"/>
  <c r="AE38" i="26"/>
  <c r="W38" i="26"/>
  <c r="Z15" i="26"/>
  <c r="AQ15" i="26"/>
  <c r="BH15" i="26"/>
  <c r="BX15" i="26"/>
  <c r="AX18" i="26"/>
  <c r="AU18" i="26"/>
  <c r="CE20" i="26"/>
  <c r="BZ29" i="26"/>
  <c r="AS29" i="26"/>
  <c r="BU29" i="26"/>
  <c r="BW29" i="26"/>
  <c r="CA33" i="26"/>
  <c r="BK33" i="26"/>
  <c r="AR33" i="26"/>
  <c r="Y33" i="26"/>
  <c r="BN33" i="26"/>
  <c r="AD33" i="26"/>
  <c r="BL33" i="26"/>
  <c r="X33" i="26"/>
  <c r="AW35" i="26"/>
  <c r="AB37" i="26"/>
  <c r="S15" i="26"/>
  <c r="AK15" i="26"/>
  <c r="BC15" i="26"/>
  <c r="BR15" i="26"/>
  <c r="AD14" i="26"/>
  <c r="CB24" i="26"/>
  <c r="BT21" i="26"/>
  <c r="BI17" i="26"/>
  <c r="BO15" i="26"/>
  <c r="R15" i="26"/>
  <c r="BG15" i="26"/>
  <c r="Y15" i="26"/>
  <c r="AR15" i="26"/>
  <c r="BK15" i="26"/>
  <c r="CA15" i="26"/>
  <c r="J109" i="30"/>
  <c r="B53" i="28"/>
  <c r="BQ30" i="26"/>
  <c r="AI30" i="26"/>
  <c r="BN30" i="26"/>
  <c r="AD30" i="26"/>
  <c r="BI38" i="26"/>
  <c r="BS33" i="26"/>
  <c r="AT26" i="26"/>
  <c r="BL26" i="26"/>
  <c r="BX19" i="26"/>
  <c r="CB19" i="26"/>
  <c r="P19" i="26"/>
  <c r="T19" i="26"/>
  <c r="W19" i="26"/>
  <c r="AA19" i="26"/>
  <c r="AE19" i="26"/>
  <c r="AL19" i="26"/>
  <c r="AP19" i="26"/>
  <c r="AT19" i="26"/>
  <c r="AX19" i="26"/>
  <c r="BE19" i="26"/>
  <c r="BI19" i="26"/>
  <c r="BM19" i="26"/>
  <c r="BQ19" i="26"/>
  <c r="BU19" i="26"/>
  <c r="BY19" i="26"/>
  <c r="BV15" i="26"/>
  <c r="AO15" i="26"/>
  <c r="X15" i="26"/>
  <c r="BT15" i="26"/>
  <c r="BD15" i="26"/>
  <c r="AM15" i="26"/>
  <c r="V15" i="26"/>
  <c r="W15" i="26"/>
  <c r="AE15" i="26"/>
  <c r="AP15" i="26"/>
  <c r="AX15" i="26"/>
  <c r="BI15" i="26"/>
  <c r="BQ15" i="26"/>
  <c r="BY15" i="26"/>
  <c r="P44" i="4"/>
  <c r="J62" i="30"/>
  <c r="AA40" i="26"/>
  <c r="J81" i="30"/>
  <c r="AO40" i="26"/>
  <c r="AN40" i="26"/>
  <c r="AY44" i="4"/>
  <c r="J98" i="30"/>
  <c r="AJ40" i="26"/>
  <c r="J64" i="30"/>
  <c r="B9" i="28"/>
  <c r="CC38" i="4"/>
  <c r="BP41" i="26"/>
  <c r="AR44" i="4"/>
  <c r="J91" i="30"/>
  <c r="AC40" i="26"/>
  <c r="J86" i="30"/>
  <c r="CE38" i="26"/>
  <c r="CA38" i="26"/>
  <c r="BW38" i="26"/>
  <c r="BS38" i="26"/>
  <c r="BO38" i="26"/>
  <c r="BK38" i="26"/>
  <c r="BG38" i="26"/>
  <c r="BC38" i="26"/>
  <c r="AW38" i="26"/>
  <c r="AS38" i="26"/>
  <c r="AO38" i="26"/>
  <c r="AK38" i="26"/>
  <c r="AF38" i="26"/>
  <c r="AB38" i="26"/>
  <c r="X38" i="26"/>
  <c r="S38" i="26"/>
  <c r="CD38" i="26"/>
  <c r="BZ38" i="26"/>
  <c r="BV38" i="26"/>
  <c r="BR38" i="26"/>
  <c r="BN38" i="26"/>
  <c r="BJ38" i="26"/>
  <c r="AZ38" i="26"/>
  <c r="AV38" i="26"/>
  <c r="AR38" i="26"/>
  <c r="AN38" i="26"/>
  <c r="AJ38" i="26"/>
  <c r="AC38" i="26"/>
  <c r="Y38" i="26"/>
  <c r="R38" i="26"/>
  <c r="CB36" i="26"/>
  <c r="BT36" i="26"/>
  <c r="BL36" i="26"/>
  <c r="BD36" i="26"/>
  <c r="CE36" i="26"/>
  <c r="BO36" i="26"/>
  <c r="AU36" i="26"/>
  <c r="AM36" i="26"/>
  <c r="AD36" i="26"/>
  <c r="V36" i="26"/>
  <c r="BY36" i="26"/>
  <c r="BI36" i="26"/>
  <c r="AW36" i="26"/>
  <c r="AN36" i="26"/>
  <c r="AC36" i="26"/>
  <c r="R36" i="26"/>
  <c r="BM34" i="26"/>
  <c r="BZ34" i="26"/>
  <c r="AR34" i="26"/>
  <c r="Q34" i="26"/>
  <c r="BS32" i="26"/>
  <c r="BC32" i="26"/>
  <c r="AK32" i="26"/>
  <c r="S32" i="26"/>
  <c r="CB32" i="26"/>
  <c r="AV32" i="26"/>
  <c r="CC32" i="26"/>
  <c r="AU32" i="26"/>
  <c r="BZ32" i="26"/>
  <c r="BP32" i="26"/>
  <c r="AW31" i="26"/>
  <c r="J111" i="30"/>
  <c r="AX40" i="26"/>
  <c r="W8" i="26"/>
  <c r="S8" i="26"/>
  <c r="Y14" i="26"/>
  <c r="BM14" i="26"/>
  <c r="S16" i="26"/>
  <c r="R16" i="26"/>
  <c r="BY18" i="26"/>
  <c r="BI18" i="26"/>
  <c r="AP18" i="26"/>
  <c r="W18" i="26"/>
  <c r="BT18" i="26"/>
  <c r="BD18" i="26"/>
  <c r="AM18" i="26"/>
  <c r="V18" i="26"/>
  <c r="AO20" i="26"/>
  <c r="BO20" i="26"/>
  <c r="AW23" i="26"/>
  <c r="R23" i="26"/>
  <c r="AI23" i="26"/>
  <c r="BD23" i="26"/>
  <c r="CE27" i="26"/>
  <c r="AF27" i="26"/>
  <c r="BR29" i="26"/>
  <c r="BC29" i="26"/>
  <c r="AK29" i="26"/>
  <c r="S29" i="26"/>
  <c r="BE29" i="26"/>
  <c r="W29" i="26"/>
  <c r="BG29" i="26"/>
  <c r="J119" i="30"/>
  <c r="CB14" i="26"/>
  <c r="BL14" i="26"/>
  <c r="AU14" i="26"/>
  <c r="AI14" i="26"/>
  <c r="Z14" i="26"/>
  <c r="Q14" i="26"/>
  <c r="S37" i="26"/>
  <c r="AN37" i="26"/>
  <c r="BG35" i="26"/>
  <c r="BJ35" i="26"/>
  <c r="AO33" i="26"/>
  <c r="CB33" i="26"/>
  <c r="AU33" i="26"/>
  <c r="CD33" i="26"/>
  <c r="AJ33" i="26"/>
  <c r="AZ33" i="26"/>
  <c r="AL29" i="26"/>
  <c r="AN29" i="26"/>
  <c r="AB29" i="26"/>
  <c r="BJ29" i="26"/>
  <c r="BN20" i="26"/>
  <c r="AD18" i="26"/>
  <c r="BL18" i="26"/>
  <c r="AE18" i="26"/>
  <c r="BQ18" i="26"/>
  <c r="BU14" i="26"/>
  <c r="AW14" i="26"/>
  <c r="P38" i="26"/>
  <c r="T38" i="26"/>
  <c r="AA38" i="26"/>
  <c r="AL38" i="26"/>
  <c r="AT38" i="26"/>
  <c r="BD38" i="26"/>
  <c r="BL38" i="26"/>
  <c r="BT38" i="26"/>
  <c r="CB38" i="26"/>
  <c r="V38" i="26"/>
  <c r="AD38" i="26"/>
  <c r="AM38" i="26"/>
  <c r="AU38" i="26"/>
  <c r="BE38" i="26"/>
  <c r="BM38" i="26"/>
  <c r="BU38" i="26"/>
  <c r="CC38" i="26"/>
  <c r="W36" i="26"/>
  <c r="AP36" i="26"/>
  <c r="CC36" i="26"/>
  <c r="AF36" i="26"/>
  <c r="AY36" i="26"/>
  <c r="AV36" i="26"/>
  <c r="BN36" i="26"/>
  <c r="CD36" i="26"/>
  <c r="AE34" i="26"/>
  <c r="BP34" i="26"/>
  <c r="BC34" i="26"/>
  <c r="AA32" i="26"/>
  <c r="AC32" i="26"/>
  <c r="Z32" i="26"/>
  <c r="BI32" i="26"/>
  <c r="M44" i="4"/>
  <c r="J59" i="30"/>
  <c r="J113" i="30"/>
  <c r="R8" i="26"/>
  <c r="CE23" i="26"/>
  <c r="BH44" i="4"/>
  <c r="J107" i="30"/>
  <c r="BV40" i="26"/>
  <c r="AW44" i="4"/>
  <c r="B40" i="28"/>
  <c r="AV44" i="4"/>
  <c r="J95" i="30"/>
  <c r="J74" i="30"/>
  <c r="BD8" i="26"/>
  <c r="B28" i="28"/>
  <c r="J80" i="30"/>
  <c r="S44" i="4"/>
  <c r="J65" i="30"/>
  <c r="BG46" i="26"/>
  <c r="U44" i="4"/>
  <c r="J67" i="30"/>
  <c r="B12" i="28"/>
  <c r="J70" i="30"/>
  <c r="J108" i="30"/>
  <c r="BG44" i="4"/>
  <c r="B50" i="28"/>
  <c r="AY7" i="26"/>
  <c r="BF44" i="4"/>
  <c r="J105" i="30"/>
  <c r="J104" i="30"/>
  <c r="BQ7" i="26"/>
  <c r="W7" i="26"/>
  <c r="BV7" i="26"/>
  <c r="AS44" i="4"/>
  <c r="B36" i="28"/>
  <c r="Z44" i="4"/>
  <c r="J72" i="30"/>
  <c r="J69" i="30"/>
  <c r="T44" i="4"/>
  <c r="J66" i="30"/>
  <c r="AF7" i="26"/>
  <c r="AZ7" i="26"/>
  <c r="AM7" i="26"/>
  <c r="BU7" i="26"/>
  <c r="AI7" i="26"/>
  <c r="AD7" i="26"/>
  <c r="AL7" i="26"/>
  <c r="BD7" i="26"/>
  <c r="BT7" i="26"/>
  <c r="AO7" i="26"/>
  <c r="BG7" i="26"/>
  <c r="BW7" i="26"/>
  <c r="CD46" i="26"/>
  <c r="BS44" i="4"/>
  <c r="J118" i="30"/>
  <c r="J117" i="30"/>
  <c r="J116" i="30"/>
  <c r="J115" i="30"/>
  <c r="J114" i="30"/>
  <c r="AT44" i="4"/>
  <c r="J93" i="30"/>
  <c r="CC8" i="26"/>
  <c r="CA8" i="26"/>
  <c r="BS8" i="26"/>
  <c r="BK8" i="26"/>
  <c r="BC8" i="26"/>
  <c r="AS8" i="26"/>
  <c r="AK8" i="26"/>
  <c r="AA8" i="26"/>
  <c r="Q8" i="26"/>
  <c r="BX8" i="26"/>
  <c r="BP8" i="26"/>
  <c r="BH8" i="26"/>
  <c r="AX8" i="26"/>
  <c r="AP8" i="26"/>
  <c r="AF8" i="26"/>
  <c r="X8" i="26"/>
  <c r="V8" i="26"/>
  <c r="AD8" i="26"/>
  <c r="AN8" i="26"/>
  <c r="AV8" i="26"/>
  <c r="BN8" i="26"/>
  <c r="BV8" i="26"/>
  <c r="CD8" i="26"/>
  <c r="Y8" i="26"/>
  <c r="AI8" i="26"/>
  <c r="AQ8" i="26"/>
  <c r="AY8" i="26"/>
  <c r="BI8" i="26"/>
  <c r="BQ8" i="26"/>
  <c r="BY8" i="26"/>
  <c r="CE8" i="26"/>
  <c r="BO8" i="26"/>
  <c r="AW8" i="26"/>
  <c r="AE8" i="26"/>
  <c r="CB8" i="26"/>
  <c r="BL8" i="26"/>
  <c r="AT8" i="26"/>
  <c r="AB8" i="26"/>
  <c r="Z8" i="26"/>
  <c r="AR8" i="26"/>
  <c r="BJ8" i="26"/>
  <c r="BZ8" i="26"/>
  <c r="AC8" i="26"/>
  <c r="AU8" i="26"/>
  <c r="BM8" i="26"/>
  <c r="CD14" i="26"/>
  <c r="P14" i="26"/>
  <c r="W14" i="26"/>
  <c r="AA14" i="26"/>
  <c r="AE14" i="26"/>
  <c r="AL14" i="26"/>
  <c r="AS14" i="26"/>
  <c r="BC14" i="26"/>
  <c r="BJ14" i="26"/>
  <c r="BR14" i="26"/>
  <c r="BZ14" i="26"/>
  <c r="R14" i="26"/>
  <c r="AC14" i="26"/>
  <c r="AO14" i="26"/>
  <c r="BV14" i="26"/>
  <c r="CE14" i="26"/>
  <c r="CA14" i="26"/>
  <c r="BW14" i="26"/>
  <c r="BS14" i="26"/>
  <c r="BO14" i="26"/>
  <c r="BK14" i="26"/>
  <c r="BG14" i="26"/>
  <c r="AZ14" i="26"/>
  <c r="AV14" i="26"/>
  <c r="AR14" i="26"/>
  <c r="AN14" i="26"/>
  <c r="AF16" i="26"/>
  <c r="CC16" i="26"/>
  <c r="BM16" i="26"/>
  <c r="AT16" i="26"/>
  <c r="AA16" i="26"/>
  <c r="BX16" i="26"/>
  <c r="CE18" i="26"/>
  <c r="CA18" i="26"/>
  <c r="BW18" i="26"/>
  <c r="BS18" i="26"/>
  <c r="BO18" i="26"/>
  <c r="BK18" i="26"/>
  <c r="BG18" i="26"/>
  <c r="AZ18" i="26"/>
  <c r="AV18" i="26"/>
  <c r="AR18" i="26"/>
  <c r="AN18" i="26"/>
  <c r="AJ18" i="26"/>
  <c r="AC18" i="26"/>
  <c r="Y18" i="26"/>
  <c r="R18" i="26"/>
  <c r="CD18" i="26"/>
  <c r="BZ18" i="26"/>
  <c r="BV18" i="26"/>
  <c r="BR18" i="26"/>
  <c r="BN18" i="26"/>
  <c r="BJ18" i="26"/>
  <c r="BC18" i="26"/>
  <c r="AW18" i="26"/>
  <c r="AS18" i="26"/>
  <c r="AO18" i="26"/>
  <c r="AK18" i="26"/>
  <c r="AF18" i="26"/>
  <c r="AB18" i="26"/>
  <c r="X18" i="26"/>
  <c r="Q18" i="26"/>
  <c r="BP20" i="26"/>
  <c r="AY20" i="26"/>
  <c r="AI20" i="26"/>
  <c r="CC20" i="26"/>
  <c r="AV20" i="26"/>
  <c r="P20" i="26"/>
  <c r="AX20" i="26"/>
  <c r="CC23" i="26"/>
  <c r="BY23" i="26"/>
  <c r="BU23" i="26"/>
  <c r="BQ23" i="26"/>
  <c r="BM23" i="26"/>
  <c r="BI23" i="26"/>
  <c r="BE23" i="26"/>
  <c r="AY23" i="26"/>
  <c r="AU23" i="26"/>
  <c r="CD23" i="26"/>
  <c r="BZ23" i="26"/>
  <c r="BV23" i="26"/>
  <c r="BR23" i="26"/>
  <c r="BN23" i="26"/>
  <c r="BJ23" i="26"/>
  <c r="AZ23" i="26"/>
  <c r="AV23" i="26"/>
  <c r="AR23" i="26"/>
  <c r="AN23" i="26"/>
  <c r="AJ23" i="26"/>
  <c r="AD23" i="26"/>
  <c r="Z23" i="26"/>
  <c r="V23" i="26"/>
  <c r="P23" i="26"/>
  <c r="CA23" i="26"/>
  <c r="BS23" i="26"/>
  <c r="BK23" i="26"/>
  <c r="BC23" i="26"/>
  <c r="AS23" i="26"/>
  <c r="BX23" i="26"/>
  <c r="BP23" i="26"/>
  <c r="BH23" i="26"/>
  <c r="AX23" i="26"/>
  <c r="AP23" i="26"/>
  <c r="AF23" i="26"/>
  <c r="X23" i="26"/>
  <c r="W23" i="26"/>
  <c r="AE23" i="26"/>
  <c r="AO23" i="26"/>
  <c r="S23" i="26"/>
  <c r="AC23" i="26"/>
  <c r="AM23" i="26"/>
  <c r="BW23" i="26"/>
  <c r="BG23" i="26"/>
  <c r="CB23" i="26"/>
  <c r="BL23" i="26"/>
  <c r="AT23" i="26"/>
  <c r="AB23" i="26"/>
  <c r="AA23" i="26"/>
  <c r="Y23" i="26"/>
  <c r="AQ23" i="26"/>
  <c r="BL25" i="26"/>
  <c r="BU25" i="26"/>
  <c r="Q25" i="26"/>
  <c r="Z25" i="26"/>
  <c r="AN25" i="26"/>
  <c r="AO25" i="26"/>
  <c r="CE25" i="26"/>
  <c r="BY27" i="26"/>
  <c r="BQ27" i="26"/>
  <c r="BI27" i="26"/>
  <c r="AY27" i="26"/>
  <c r="AQ27" i="26"/>
  <c r="AI27" i="26"/>
  <c r="Y27" i="26"/>
  <c r="CD27" i="26"/>
  <c r="BV27" i="26"/>
  <c r="BN27" i="26"/>
  <c r="BS27" i="26"/>
  <c r="BC27" i="26"/>
  <c r="AK27" i="26"/>
  <c r="Q27" i="26"/>
  <c r="BP27" i="26"/>
  <c r="AZ27" i="26"/>
  <c r="AR27" i="26"/>
  <c r="AJ27" i="26"/>
  <c r="Z27" i="26"/>
  <c r="P27" i="26"/>
  <c r="BG27" i="26"/>
  <c r="W27" i="26"/>
  <c r="BD27" i="26"/>
  <c r="AL27" i="26"/>
  <c r="R27" i="26"/>
  <c r="CB29" i="26"/>
  <c r="BX29" i="26"/>
  <c r="BT29" i="26"/>
  <c r="BP29" i="26"/>
  <c r="BL29" i="26"/>
  <c r="BH29" i="26"/>
  <c r="BD29" i="26"/>
  <c r="AY29" i="26"/>
  <c r="AU29" i="26"/>
  <c r="AQ29" i="26"/>
  <c r="AM29" i="26"/>
  <c r="AI29" i="26"/>
  <c r="AD29" i="26"/>
  <c r="Z29" i="26"/>
  <c r="V29" i="26"/>
  <c r="Q29" i="26"/>
  <c r="BY29" i="26"/>
  <c r="BQ29" i="26"/>
  <c r="BI29" i="26"/>
  <c r="AZ29" i="26"/>
  <c r="AR29" i="26"/>
  <c r="AJ29" i="26"/>
  <c r="AA29" i="26"/>
  <c r="R29" i="26"/>
  <c r="CA29" i="26"/>
  <c r="BS29" i="26"/>
  <c r="BK29" i="26"/>
  <c r="AX29" i="26"/>
  <c r="AP29" i="26"/>
  <c r="AC29" i="26"/>
  <c r="P29" i="26"/>
  <c r="BT31" i="26"/>
  <c r="BD31" i="26"/>
  <c r="AM31" i="26"/>
  <c r="V31" i="26"/>
  <c r="BU31" i="26"/>
  <c r="BE31" i="26"/>
  <c r="AZ31" i="26"/>
  <c r="R31" i="26"/>
  <c r="CC33" i="26"/>
  <c r="BY33" i="26"/>
  <c r="BU33" i="26"/>
  <c r="BQ33" i="26"/>
  <c r="BM33" i="26"/>
  <c r="BI33" i="26"/>
  <c r="BE33" i="26"/>
  <c r="AX33" i="26"/>
  <c r="AT33" i="26"/>
  <c r="AP33" i="26"/>
  <c r="AL33" i="26"/>
  <c r="AE33" i="26"/>
  <c r="AA33" i="26"/>
  <c r="W33" i="26"/>
  <c r="P33" i="26"/>
  <c r="BZ33" i="26"/>
  <c r="BR33" i="26"/>
  <c r="BJ33" i="26"/>
  <c r="AY33" i="26"/>
  <c r="AQ33" i="26"/>
  <c r="AI33" i="26"/>
  <c r="Z33" i="26"/>
  <c r="Q33" i="26"/>
  <c r="BX33" i="26"/>
  <c r="BP33" i="26"/>
  <c r="BH33" i="26"/>
  <c r="BC33" i="26"/>
  <c r="AS33" i="26"/>
  <c r="AK33" i="26"/>
  <c r="AB33" i="26"/>
  <c r="S33" i="26"/>
  <c r="CB35" i="26"/>
  <c r="BL35" i="26"/>
  <c r="AT35" i="26"/>
  <c r="AA35" i="26"/>
  <c r="BY35" i="26"/>
  <c r="BI35" i="26"/>
  <c r="AQ35" i="26"/>
  <c r="Z35" i="26"/>
  <c r="BX37" i="26"/>
  <c r="BH37" i="26"/>
  <c r="AP37" i="26"/>
  <c r="CA37" i="26"/>
  <c r="BK37" i="26"/>
  <c r="AU37" i="26"/>
  <c r="AD37" i="26"/>
  <c r="W37" i="26"/>
  <c r="AQ16" i="26"/>
  <c r="BX14" i="26"/>
  <c r="BP14" i="26"/>
  <c r="BH14" i="26"/>
  <c r="AY14" i="26"/>
  <c r="AQ14" i="26"/>
  <c r="AK14" i="26"/>
  <c r="AF14" i="26"/>
  <c r="AB14" i="26"/>
  <c r="X14" i="26"/>
  <c r="S14" i="26"/>
  <c r="P37" i="26"/>
  <c r="AO37" i="26"/>
  <c r="BE37" i="26"/>
  <c r="BU37" i="26"/>
  <c r="AJ37" i="26"/>
  <c r="AZ37" i="26"/>
  <c r="BR37" i="26"/>
  <c r="S35" i="26"/>
  <c r="AK35" i="26"/>
  <c r="BC35" i="26"/>
  <c r="BS35" i="26"/>
  <c r="R35" i="26"/>
  <c r="AN35" i="26"/>
  <c r="BV35" i="26"/>
  <c r="AF33" i="26"/>
  <c r="AW33" i="26"/>
  <c r="BD33" i="26"/>
  <c r="BT33" i="26"/>
  <c r="V33" i="26"/>
  <c r="AM33" i="26"/>
  <c r="BV33" i="26"/>
  <c r="R33" i="26"/>
  <c r="AC33" i="26"/>
  <c r="AN33" i="26"/>
  <c r="AV33" i="26"/>
  <c r="BG33" i="26"/>
  <c r="BO33" i="26"/>
  <c r="BW33" i="26"/>
  <c r="CE33" i="26"/>
  <c r="AE31" i="26"/>
  <c r="AC31" i="26"/>
  <c r="BK31" i="26"/>
  <c r="CA31" i="26"/>
  <c r="AB31" i="26"/>
  <c r="AS31" i="26"/>
  <c r="BJ31" i="26"/>
  <c r="BZ31" i="26"/>
  <c r="Y29" i="26"/>
  <c r="AT29" i="26"/>
  <c r="BO29" i="26"/>
  <c r="CE29" i="26"/>
  <c r="AE29" i="26"/>
  <c r="AV29" i="26"/>
  <c r="BM29" i="26"/>
  <c r="CC29" i="26"/>
  <c r="X29" i="26"/>
  <c r="AF29" i="26"/>
  <c r="AO29" i="26"/>
  <c r="AW29" i="26"/>
  <c r="BN29" i="26"/>
  <c r="BV29" i="26"/>
  <c r="CD29" i="26"/>
  <c r="BG20" i="26"/>
  <c r="R20" i="26"/>
  <c r="AZ20" i="26"/>
  <c r="S20" i="26"/>
  <c r="AK20" i="26"/>
  <c r="BC20" i="26"/>
  <c r="BR20" i="26"/>
  <c r="S18" i="26"/>
  <c r="Z18" i="26"/>
  <c r="AI18" i="26"/>
  <c r="AQ18" i="26"/>
  <c r="AY18" i="26"/>
  <c r="BH18" i="26"/>
  <c r="BP18" i="26"/>
  <c r="BX18" i="26"/>
  <c r="P18" i="26"/>
  <c r="AA18" i="26"/>
  <c r="AL18" i="26"/>
  <c r="AT18" i="26"/>
  <c r="BE18" i="26"/>
  <c r="BM18" i="26"/>
  <c r="BU18" i="26"/>
  <c r="CC18" i="26"/>
  <c r="BN16" i="26"/>
  <c r="CD16" i="26"/>
  <c r="AJ16" i="26"/>
  <c r="AZ16" i="26"/>
  <c r="BS16" i="26"/>
  <c r="AP14" i="26"/>
  <c r="AX14" i="26"/>
  <c r="BI14" i="26"/>
  <c r="BQ14" i="26"/>
  <c r="BY14" i="26"/>
  <c r="AK16" i="26"/>
  <c r="BN14" i="26"/>
  <c r="AJ14" i="26"/>
  <c r="BU8" i="26"/>
  <c r="AM8" i="26"/>
  <c r="BR8" i="26"/>
  <c r="AJ8" i="26"/>
  <c r="AL8" i="26"/>
  <c r="BT8" i="26"/>
  <c r="AO8" i="26"/>
  <c r="BW8" i="26"/>
  <c r="AK23" i="26"/>
  <c r="X27" i="26"/>
  <c r="AP27" i="26"/>
  <c r="AE27" i="26"/>
  <c r="AJ25" i="26"/>
  <c r="AL23" i="26"/>
  <c r="BT23" i="26"/>
  <c r="BO23" i="26"/>
  <c r="CB38" i="4"/>
  <c r="AF44" i="4"/>
  <c r="J78" i="30"/>
  <c r="B15" i="28"/>
  <c r="J63" i="30"/>
  <c r="J58" i="30"/>
  <c r="T28" i="26"/>
  <c r="BA28" i="26"/>
  <c r="J103" i="30"/>
  <c r="B10" i="28"/>
  <c r="AG29" i="26"/>
  <c r="T29" i="26"/>
  <c r="BA29" i="26"/>
  <c r="J29" i="26"/>
  <c r="K29" i="26"/>
  <c r="BU46" i="26"/>
  <c r="CC46" i="26"/>
  <c r="BF46" i="26"/>
  <c r="BA19" i="26"/>
  <c r="B30" i="28"/>
  <c r="B35" i="28"/>
  <c r="B39" i="28"/>
  <c r="B52" i="28"/>
  <c r="B57" i="28"/>
  <c r="T18" i="26"/>
  <c r="AG18" i="26"/>
  <c r="BW46" i="26"/>
  <c r="B4" i="28"/>
  <c r="BC46" i="26"/>
  <c r="B55" i="28"/>
  <c r="BI46" i="26"/>
  <c r="BH46" i="26"/>
  <c r="AG8" i="26"/>
  <c r="CB46" i="26"/>
  <c r="B49" i="28"/>
  <c r="CA46" i="26"/>
  <c r="BQ46" i="26"/>
  <c r="CE46" i="26"/>
  <c r="B62" i="28"/>
  <c r="B61" i="28"/>
  <c r="B60" i="28"/>
  <c r="B59" i="28"/>
  <c r="B58" i="28"/>
  <c r="B37" i="28"/>
  <c r="BR46" i="26"/>
  <c r="BA18" i="26"/>
  <c r="T14" i="26"/>
  <c r="B3" i="28"/>
  <c r="AG33" i="26"/>
  <c r="AG38" i="26"/>
  <c r="T23" i="26"/>
  <c r="BA38" i="26"/>
  <c r="CA38" i="4"/>
  <c r="J79" i="30"/>
  <c r="AP40" i="26"/>
  <c r="J102" i="30"/>
  <c r="R40" i="26"/>
  <c r="BY40" i="26"/>
  <c r="BA44" i="4"/>
  <c r="J100" i="30"/>
  <c r="BX40" i="26"/>
  <c r="AZ44" i="4"/>
  <c r="J99" i="30"/>
  <c r="O44" i="4"/>
  <c r="J61" i="30"/>
  <c r="BE40" i="26"/>
  <c r="CD38" i="4"/>
  <c r="CE38" i="4"/>
  <c r="AR40" i="26"/>
  <c r="J87" i="30"/>
  <c r="J85" i="30"/>
  <c r="AB40" i="26"/>
  <c r="BN7" i="26"/>
  <c r="CE7" i="26"/>
  <c r="R7" i="26"/>
  <c r="CD7" i="26"/>
  <c r="AB7" i="26"/>
  <c r="AQ7" i="26"/>
  <c r="BY7" i="26"/>
  <c r="Q7" i="26"/>
  <c r="X7" i="26"/>
  <c r="AR7" i="26"/>
  <c r="BJ7" i="26"/>
  <c r="BZ7" i="26"/>
  <c r="AU7" i="26"/>
  <c r="BM7" i="26"/>
  <c r="CC7" i="26"/>
  <c r="AC7" i="26"/>
  <c r="S7" i="26"/>
  <c r="Z7" i="26"/>
  <c r="P7" i="26"/>
  <c r="AP7" i="26"/>
  <c r="AX7" i="26"/>
  <c r="BH7" i="26"/>
  <c r="BP7" i="26"/>
  <c r="BX7" i="26"/>
  <c r="AK7" i="26"/>
  <c r="AS7" i="26"/>
  <c r="BC7" i="26"/>
  <c r="BK7" i="26"/>
  <c r="BS7" i="26"/>
  <c r="CA7" i="26"/>
  <c r="AS16" i="26"/>
  <c r="AM16" i="26"/>
  <c r="BD16" i="26"/>
  <c r="BO16" i="26"/>
  <c r="AC16" i="26"/>
  <c r="V16" i="26"/>
  <c r="BJ16" i="26"/>
  <c r="BW16" i="26"/>
  <c r="AN16" i="26"/>
  <c r="BR16" i="26"/>
  <c r="AD16" i="26"/>
  <c r="BZ16" i="26"/>
  <c r="CE16" i="26"/>
  <c r="X16" i="26"/>
  <c r="AB16" i="26"/>
  <c r="AW16" i="26"/>
  <c r="BY16" i="26"/>
  <c r="BQ16" i="26"/>
  <c r="BI16" i="26"/>
  <c r="AX16" i="26"/>
  <c r="AP16" i="26"/>
  <c r="AE16" i="26"/>
  <c r="W16" i="26"/>
  <c r="CB16" i="26"/>
  <c r="BT16" i="26"/>
  <c r="BL16" i="26"/>
  <c r="AY16" i="26"/>
  <c r="AI16" i="26"/>
  <c r="Q16" i="26"/>
  <c r="CE17" i="26"/>
  <c r="BO17" i="26"/>
  <c r="AZ17" i="26"/>
  <c r="AR17" i="26"/>
  <c r="AJ17" i="26"/>
  <c r="Y17" i="26"/>
  <c r="P17" i="26"/>
  <c r="CB17" i="26"/>
  <c r="BX17" i="26"/>
  <c r="BT17" i="26"/>
  <c r="BP17" i="26"/>
  <c r="BL17" i="26"/>
  <c r="BH17" i="26"/>
  <c r="BD17" i="26"/>
  <c r="AY17" i="26"/>
  <c r="AU17" i="26"/>
  <c r="AQ17" i="26"/>
  <c r="AM17" i="26"/>
  <c r="AI17" i="26"/>
  <c r="AD17" i="26"/>
  <c r="Z17" i="26"/>
  <c r="V17" i="26"/>
  <c r="Q17" i="26"/>
  <c r="BK17" i="26"/>
  <c r="CA17" i="26"/>
  <c r="AA17" i="26"/>
  <c r="AL17" i="26"/>
  <c r="AT17" i="26"/>
  <c r="BE17" i="26"/>
  <c r="BM17" i="26"/>
  <c r="BU17" i="26"/>
  <c r="BW17" i="26"/>
  <c r="AV17" i="26"/>
  <c r="AC17" i="26"/>
  <c r="CD17" i="26"/>
  <c r="BV17" i="26"/>
  <c r="BN17" i="26"/>
  <c r="AW17" i="26"/>
  <c r="AO17" i="26"/>
  <c r="AF17" i="26"/>
  <c r="X17" i="26"/>
  <c r="BS17" i="26"/>
  <c r="AE17" i="26"/>
  <c r="AX17" i="26"/>
  <c r="BQ17" i="26"/>
  <c r="CD20" i="26"/>
  <c r="AW20" i="26"/>
  <c r="BY20" i="26"/>
  <c r="X20" i="26"/>
  <c r="AA20" i="26"/>
  <c r="Y20" i="26"/>
  <c r="AT20" i="26"/>
  <c r="AF20" i="26"/>
  <c r="CB20" i="26"/>
  <c r="BT20" i="26"/>
  <c r="BL20" i="26"/>
  <c r="BD20" i="26"/>
  <c r="AU20" i="26"/>
  <c r="AM20" i="26"/>
  <c r="AD20" i="26"/>
  <c r="V20" i="26"/>
  <c r="BU20" i="26"/>
  <c r="BE20" i="26"/>
  <c r="AN20" i="26"/>
  <c r="W20" i="26"/>
  <c r="CA20" i="26"/>
  <c r="BK20" i="26"/>
  <c r="AP20" i="26"/>
  <c r="Q20" i="26"/>
  <c r="T20" i="26"/>
  <c r="BZ21" i="26"/>
  <c r="BR21" i="26"/>
  <c r="BN21" i="26"/>
  <c r="BJ21" i="26"/>
  <c r="AZ21" i="26"/>
  <c r="AV21" i="26"/>
  <c r="AR21" i="26"/>
  <c r="AN21" i="26"/>
  <c r="AJ21" i="26"/>
  <c r="AD21" i="26"/>
  <c r="Z21" i="26"/>
  <c r="V21" i="26"/>
  <c r="P21" i="26"/>
  <c r="W21" i="26"/>
  <c r="AE21" i="26"/>
  <c r="AO21" i="26"/>
  <c r="AW21" i="26"/>
  <c r="BG21" i="26"/>
  <c r="BO21" i="26"/>
  <c r="BW21" i="26"/>
  <c r="CE21" i="26"/>
  <c r="S21" i="26"/>
  <c r="AC21" i="26"/>
  <c r="AM21" i="26"/>
  <c r="AU21" i="26"/>
  <c r="BE21" i="26"/>
  <c r="BM21" i="26"/>
  <c r="BU21" i="26"/>
  <c r="CC21" i="26"/>
  <c r="BX21" i="26"/>
  <c r="BV21" i="26"/>
  <c r="BL21" i="26"/>
  <c r="BD21" i="26"/>
  <c r="AT21" i="26"/>
  <c r="AL21" i="26"/>
  <c r="AB21" i="26"/>
  <c r="R21" i="26"/>
  <c r="AA21" i="26"/>
  <c r="AS21" i="26"/>
  <c r="BK21" i="26"/>
  <c r="CA21" i="26"/>
  <c r="AI21" i="26"/>
  <c r="AY21" i="26"/>
  <c r="BQ21" i="26"/>
  <c r="CE24" i="26"/>
  <c r="BY24" i="26"/>
  <c r="BQ24" i="26"/>
  <c r="BI24" i="26"/>
  <c r="AY24" i="26"/>
  <c r="AQ24" i="26"/>
  <c r="AI24" i="26"/>
  <c r="Y24" i="26"/>
  <c r="CD24" i="26"/>
  <c r="BV24" i="26"/>
  <c r="BN24" i="26"/>
  <c r="AV24" i="26"/>
  <c r="AN24" i="26"/>
  <c r="AD24" i="26"/>
  <c r="V24" i="26"/>
  <c r="X24" i="26"/>
  <c r="AF24" i="26"/>
  <c r="AP24" i="26"/>
  <c r="AX24" i="26"/>
  <c r="BH24" i="26"/>
  <c r="BP24" i="26"/>
  <c r="BX24" i="26"/>
  <c r="Q24" i="26"/>
  <c r="AA24" i="26"/>
  <c r="AK24" i="26"/>
  <c r="AS24" i="26"/>
  <c r="BC24" i="26"/>
  <c r="BK24" i="26"/>
  <c r="BS24" i="26"/>
  <c r="CA24" i="26"/>
  <c r="BU24" i="26"/>
  <c r="BE24" i="26"/>
  <c r="AM24" i="26"/>
  <c r="S24" i="26"/>
  <c r="BR24" i="26"/>
  <c r="AZ24" i="26"/>
  <c r="AJ24" i="26"/>
  <c r="P24" i="26"/>
  <c r="R24" i="26"/>
  <c r="AL24" i="26"/>
  <c r="BD24" i="26"/>
  <c r="BT24" i="26"/>
  <c r="W24" i="26"/>
  <c r="AO24" i="26"/>
  <c r="BG24" i="26"/>
  <c r="BW24" i="26"/>
  <c r="BO25" i="26"/>
  <c r="BP25" i="26"/>
  <c r="AX25" i="26"/>
  <c r="CC25" i="26"/>
  <c r="AU25" i="26"/>
  <c r="W25" i="26"/>
  <c r="BK25" i="26"/>
  <c r="AD25" i="26"/>
  <c r="CD25" i="26"/>
  <c r="AV25" i="26"/>
  <c r="AQ25" i="26"/>
  <c r="BG25" i="26"/>
  <c r="BZ25" i="26"/>
  <c r="AI25" i="26"/>
  <c r="CE30" i="26"/>
  <c r="X30" i="26"/>
  <c r="AF30" i="26"/>
  <c r="AP30" i="26"/>
  <c r="AX30" i="26"/>
  <c r="BH30" i="26"/>
  <c r="BP30" i="26"/>
  <c r="BX30" i="26"/>
  <c r="Q30" i="26"/>
  <c r="AA30" i="26"/>
  <c r="AK30" i="26"/>
  <c r="AS30" i="26"/>
  <c r="BC30" i="26"/>
  <c r="BK30" i="26"/>
  <c r="BS30" i="26"/>
  <c r="CA30" i="26"/>
  <c r="CC30" i="26"/>
  <c r="BU30" i="26"/>
  <c r="BM30" i="26"/>
  <c r="BE30" i="26"/>
  <c r="AU30" i="26"/>
  <c r="AM30" i="26"/>
  <c r="AC30" i="26"/>
  <c r="S30" i="26"/>
  <c r="BZ30" i="26"/>
  <c r="BR30" i="26"/>
  <c r="BJ30" i="26"/>
  <c r="AZ30" i="26"/>
  <c r="AR30" i="26"/>
  <c r="AJ30" i="26"/>
  <c r="Z30" i="26"/>
  <c r="R30" i="26"/>
  <c r="AL30" i="26"/>
  <c r="BD30" i="26"/>
  <c r="BT30" i="26"/>
  <c r="W30" i="26"/>
  <c r="AO30" i="26"/>
  <c r="BG30" i="26"/>
  <c r="BW30" i="26"/>
  <c r="BY30" i="26"/>
  <c r="BI30" i="26"/>
  <c r="AQ30" i="26"/>
  <c r="Y30" i="26"/>
  <c r="BV30" i="26"/>
  <c r="AN30" i="26"/>
  <c r="V30" i="26"/>
  <c r="BV31" i="26"/>
  <c r="P31" i="26"/>
  <c r="BW31" i="26"/>
  <c r="BN31" i="26"/>
  <c r="AF31" i="26"/>
  <c r="BO31" i="26"/>
  <c r="AN31" i="26"/>
  <c r="W31" i="26"/>
  <c r="X31" i="26"/>
  <c r="BX31" i="26"/>
  <c r="BP31" i="26"/>
  <c r="BH31" i="26"/>
  <c r="AY31" i="26"/>
  <c r="AQ31" i="26"/>
  <c r="AI31" i="26"/>
  <c r="Z31" i="26"/>
  <c r="Q31" i="26"/>
  <c r="BY31" i="26"/>
  <c r="BQ31" i="26"/>
  <c r="BI31" i="26"/>
  <c r="AT31" i="26"/>
  <c r="Y31" i="26"/>
  <c r="AR31" i="26"/>
  <c r="AA31" i="26"/>
  <c r="CC34" i="26"/>
  <c r="BO34" i="26"/>
  <c r="CB34" i="26"/>
  <c r="AT34" i="26"/>
  <c r="V34" i="26"/>
  <c r="P34" i="26"/>
  <c r="BD34" i="26"/>
  <c r="AO34" i="26"/>
  <c r="CA34" i="26"/>
  <c r="BS34" i="26"/>
  <c r="BQ34" i="26"/>
  <c r="BL34" i="26"/>
  <c r="X34" i="26"/>
  <c r="BT34" i="26"/>
  <c r="CE34" i="26"/>
  <c r="BY34" i="26"/>
  <c r="BI34" i="26"/>
  <c r="AY34" i="26"/>
  <c r="AQ34" i="26"/>
  <c r="CD34" i="26"/>
  <c r="BV34" i="26"/>
  <c r="BN34" i="26"/>
  <c r="AV34" i="26"/>
  <c r="AN34" i="26"/>
  <c r="AC34" i="26"/>
  <c r="R34" i="26"/>
  <c r="Z34" i="26"/>
  <c r="AB34" i="26"/>
  <c r="AF34" i="26"/>
  <c r="W34" i="26"/>
  <c r="AP34" i="26"/>
  <c r="BH34" i="26"/>
  <c r="BX34" i="26"/>
  <c r="AS34" i="26"/>
  <c r="BK34" i="26"/>
  <c r="BR35" i="26"/>
  <c r="AJ35" i="26"/>
  <c r="BO35" i="26"/>
  <c r="AF35" i="26"/>
  <c r="BZ35" i="26"/>
  <c r="CE35" i="26"/>
  <c r="AO35" i="26"/>
  <c r="BW35" i="26"/>
  <c r="AR35" i="26"/>
  <c r="BX35" i="26"/>
  <c r="BP35" i="26"/>
  <c r="BH35" i="26"/>
  <c r="AX35" i="26"/>
  <c r="AP35" i="26"/>
  <c r="AE35" i="26"/>
  <c r="W35" i="26"/>
  <c r="CC35" i="26"/>
  <c r="BU35" i="26"/>
  <c r="BM35" i="26"/>
  <c r="BE35" i="26"/>
  <c r="AU35" i="26"/>
  <c r="AM35" i="26"/>
  <c r="AD35" i="26"/>
  <c r="V35" i="26"/>
  <c r="BN37" i="26"/>
  <c r="AC37" i="26"/>
  <c r="AS37" i="26"/>
  <c r="R37" i="26"/>
  <c r="CD37" i="26"/>
  <c r="BQ37" i="26"/>
  <c r="AK37" i="26"/>
  <c r="BY37" i="26"/>
  <c r="CB37" i="26"/>
  <c r="BT37" i="26"/>
  <c r="BL37" i="26"/>
  <c r="BD37" i="26"/>
  <c r="AT37" i="26"/>
  <c r="AL37" i="26"/>
  <c r="CE37" i="26"/>
  <c r="BW37" i="26"/>
  <c r="BO37" i="26"/>
  <c r="BG37" i="26"/>
  <c r="AY37" i="26"/>
  <c r="AQ37" i="26"/>
  <c r="AI37" i="26"/>
  <c r="Z37" i="26"/>
  <c r="Q37" i="26"/>
  <c r="T37" i="26"/>
  <c r="Y37" i="26"/>
  <c r="AA37" i="26"/>
  <c r="AF37" i="26"/>
  <c r="B63" i="28"/>
  <c r="Y25" i="26"/>
  <c r="BC16" i="26"/>
  <c r="CA16" i="26"/>
  <c r="BK16" i="26"/>
  <c r="AR16" i="26"/>
  <c r="Y16" i="26"/>
  <c r="BV16" i="26"/>
  <c r="BZ20" i="26"/>
  <c r="BJ20" i="26"/>
  <c r="AS20" i="26"/>
  <c r="AB20" i="26"/>
  <c r="BQ20" i="26"/>
  <c r="AJ20" i="26"/>
  <c r="BW20" i="26"/>
  <c r="AL20" i="26"/>
  <c r="BR31" i="26"/>
  <c r="BC31" i="26"/>
  <c r="AK31" i="26"/>
  <c r="S31" i="26"/>
  <c r="T31" i="26"/>
  <c r="BS31" i="26"/>
  <c r="AX31" i="26"/>
  <c r="AV31" i="26"/>
  <c r="CD35" i="26"/>
  <c r="BN35" i="26"/>
  <c r="AV35" i="26"/>
  <c r="AC35" i="26"/>
  <c r="CA35" i="26"/>
  <c r="BK35" i="26"/>
  <c r="AS35" i="26"/>
  <c r="AB35" i="26"/>
  <c r="BZ37" i="26"/>
  <c r="BJ37" i="26"/>
  <c r="AR37" i="26"/>
  <c r="CC37" i="26"/>
  <c r="BM37" i="26"/>
  <c r="AW37" i="26"/>
  <c r="X37" i="26"/>
  <c r="V37" i="26"/>
  <c r="AE37" i="26"/>
  <c r="AG37" i="26"/>
  <c r="Z16" i="26"/>
  <c r="BH16" i="26"/>
  <c r="AM37" i="26"/>
  <c r="BC37" i="26"/>
  <c r="BS37" i="26"/>
  <c r="AX37" i="26"/>
  <c r="BP37" i="26"/>
  <c r="Q35" i="26"/>
  <c r="AI35" i="26"/>
  <c r="AY35" i="26"/>
  <c r="BQ35" i="26"/>
  <c r="P35" i="26"/>
  <c r="T35" i="26"/>
  <c r="AL35" i="26"/>
  <c r="BD35" i="26"/>
  <c r="BT35" i="26"/>
  <c r="AJ31" i="26"/>
  <c r="AL31" i="26"/>
  <c r="BM31" i="26"/>
  <c r="CC31" i="26"/>
  <c r="AD31" i="26"/>
  <c r="AU31" i="26"/>
  <c r="BL31" i="26"/>
  <c r="CB31" i="26"/>
  <c r="BQ25" i="26"/>
  <c r="BW25" i="26"/>
  <c r="BS25" i="26"/>
  <c r="BE25" i="26"/>
  <c r="BD25" i="26"/>
  <c r="AC20" i="26"/>
  <c r="BS20" i="26"/>
  <c r="AE20" i="26"/>
  <c r="BM20" i="26"/>
  <c r="Z20" i="26"/>
  <c r="AQ20" i="26"/>
  <c r="BH20" i="26"/>
  <c r="BX20" i="26"/>
  <c r="BP16" i="26"/>
  <c r="P16" i="26"/>
  <c r="AL16" i="26"/>
  <c r="BE16" i="26"/>
  <c r="BU16" i="26"/>
  <c r="AO16" i="26"/>
  <c r="BB44" i="4"/>
  <c r="J101" i="30"/>
  <c r="BJ46" i="26"/>
  <c r="BO7" i="26"/>
  <c r="AW7" i="26"/>
  <c r="CB7" i="26"/>
  <c r="BL7" i="26"/>
  <c r="AT7" i="26"/>
  <c r="V7" i="26"/>
  <c r="Y7" i="26"/>
  <c r="N44" i="4"/>
  <c r="J60" i="30"/>
  <c r="BD46" i="26"/>
  <c r="BE7" i="26"/>
  <c r="BR7" i="26"/>
  <c r="AJ7" i="26"/>
  <c r="AA7" i="26"/>
  <c r="BI7" i="26"/>
  <c r="AN7" i="26"/>
  <c r="AV7" i="26"/>
  <c r="AE7" i="26"/>
  <c r="BU34" i="26"/>
  <c r="AK34" i="26"/>
  <c r="AX34" i="26"/>
  <c r="AD34" i="26"/>
  <c r="AV16" i="26"/>
  <c r="AR20" i="26"/>
  <c r="BG31" i="26"/>
  <c r="Y35" i="26"/>
  <c r="X35" i="26"/>
  <c r="BI37" i="26"/>
  <c r="BV37" i="26"/>
  <c r="AU16" i="26"/>
  <c r="BA16" i="26"/>
  <c r="BI20" i="26"/>
  <c r="BV20" i="26"/>
  <c r="BG16" i="26"/>
  <c r="CE31" i="26"/>
  <c r="CD31" i="26"/>
  <c r="S34" i="26"/>
  <c r="AI34" i="26"/>
  <c r="AJ34" i="26"/>
  <c r="AZ34" i="26"/>
  <c r="BR34" i="26"/>
  <c r="AM34" i="26"/>
  <c r="BE34" i="26"/>
  <c r="BW34" i="26"/>
  <c r="B26" i="28"/>
  <c r="P30" i="26"/>
  <c r="T30" i="26"/>
  <c r="AV30" i="26"/>
  <c r="CD30" i="26"/>
  <c r="AY30" i="26"/>
  <c r="BG34" i="26"/>
  <c r="BY17" i="26"/>
  <c r="AP17" i="26"/>
  <c r="BO24" i="26"/>
  <c r="AE24" i="26"/>
  <c r="BL24" i="26"/>
  <c r="AB24" i="26"/>
  <c r="AV37" i="26"/>
  <c r="AZ35" i="26"/>
  <c r="BA35" i="26"/>
  <c r="AA34" i="26"/>
  <c r="AB17" i="26"/>
  <c r="AS17" i="26"/>
  <c r="BJ17" i="26"/>
  <c r="BZ17" i="26"/>
  <c r="AN17" i="26"/>
  <c r="BA17" i="26"/>
  <c r="BI21" i="26"/>
  <c r="Y21" i="26"/>
  <c r="AR24" i="26"/>
  <c r="BZ24" i="26"/>
  <c r="AU24" i="26"/>
  <c r="CC24" i="26"/>
  <c r="BC21" i="26"/>
  <c r="Q21" i="26"/>
  <c r="T21" i="26"/>
  <c r="AF21" i="26"/>
  <c r="AX21" i="26"/>
  <c r="BA21" i="26"/>
  <c r="BP21" i="26"/>
  <c r="BO30" i="26"/>
  <c r="AE30" i="26"/>
  <c r="BL30" i="26"/>
  <c r="CF30" i="26"/>
  <c r="M30" i="26"/>
  <c r="N30" i="26"/>
  <c r="AB30" i="26"/>
  <c r="AG30" i="26"/>
  <c r="B31" i="28"/>
  <c r="BE46" i="26"/>
  <c r="B6" i="28"/>
  <c r="B46" i="28"/>
  <c r="B24" i="28"/>
  <c r="T16" i="26"/>
  <c r="T24" i="26"/>
  <c r="T7" i="26"/>
  <c r="B29" i="28"/>
  <c r="B43" i="28"/>
  <c r="BX46" i="26"/>
  <c r="BY46" i="26"/>
  <c r="AG23" i="26"/>
  <c r="BA37" i="26"/>
  <c r="BV36" i="26"/>
  <c r="BS36" i="26"/>
  <c r="AO36" i="26"/>
  <c r="X36" i="26"/>
  <c r="BM36" i="26"/>
  <c r="AE36" i="26"/>
  <c r="Y36" i="26"/>
  <c r="AJ36" i="26"/>
  <c r="AR36" i="26"/>
  <c r="BC36" i="26"/>
  <c r="BQ36" i="26"/>
  <c r="Q36" i="26"/>
  <c r="Z36" i="26"/>
  <c r="AI36" i="26"/>
  <c r="AQ36" i="26"/>
  <c r="BG36" i="26"/>
  <c r="BW36" i="26"/>
  <c r="AX36" i="26"/>
  <c r="BH36" i="26"/>
  <c r="BP36" i="26"/>
  <c r="BX36" i="26"/>
  <c r="P36" i="26"/>
  <c r="AL36" i="26"/>
  <c r="BE36" i="26"/>
  <c r="S36" i="26"/>
  <c r="AK36" i="26"/>
  <c r="BK36" i="26"/>
  <c r="AZ36" i="26"/>
  <c r="T34" i="26"/>
  <c r="BA33" i="26"/>
  <c r="T33" i="26"/>
  <c r="BY32" i="26"/>
  <c r="AQ32" i="26"/>
  <c r="BR32" i="26"/>
  <c r="BH32" i="26"/>
  <c r="AJ32" i="26"/>
  <c r="AP32" i="26"/>
  <c r="AD32" i="26"/>
  <c r="BM32" i="26"/>
  <c r="AE32" i="26"/>
  <c r="BL32" i="26"/>
  <c r="AL32" i="26"/>
  <c r="BV32" i="26"/>
  <c r="AB32" i="26"/>
  <c r="AS32" i="26"/>
  <c r="BK32" i="26"/>
  <c r="CA32" i="26"/>
  <c r="BX32" i="26"/>
  <c r="AG31" i="26"/>
  <c r="BA30" i="26"/>
  <c r="BX26" i="26"/>
  <c r="BH26" i="26"/>
  <c r="AP26" i="26"/>
  <c r="AC26" i="26"/>
  <c r="AU26" i="26"/>
  <c r="BM26" i="26"/>
  <c r="CC26" i="26"/>
  <c r="AE26" i="26"/>
  <c r="AW26" i="26"/>
  <c r="BO26" i="26"/>
  <c r="CE26" i="26"/>
  <c r="X26" i="26"/>
  <c r="AF26" i="26"/>
  <c r="AR26" i="26"/>
  <c r="BJ26" i="26"/>
  <c r="CB26" i="26"/>
  <c r="AG20" i="26"/>
  <c r="J18" i="26"/>
  <c r="K18" i="26"/>
  <c r="CB18" i="26"/>
  <c r="AG16" i="26"/>
  <c r="J57" i="30"/>
  <c r="V14" i="26"/>
  <c r="AG14" i="26"/>
  <c r="BE14" i="26"/>
  <c r="AM14" i="26"/>
  <c r="BT14" i="26"/>
  <c r="BD14" i="26"/>
  <c r="CC14" i="26"/>
  <c r="CF14" i="26"/>
  <c r="M14" i="26"/>
  <c r="N14" i="26"/>
  <c r="AT14" i="26"/>
  <c r="BE8" i="26"/>
  <c r="BG8" i="26"/>
  <c r="CF8" i="26"/>
  <c r="M8" i="26"/>
  <c r="N8" i="26"/>
  <c r="P8" i="26"/>
  <c r="T8" i="26"/>
  <c r="AZ8" i="26"/>
  <c r="BA8" i="26"/>
  <c r="CC15" i="26"/>
  <c r="AV15" i="26"/>
  <c r="Q15" i="26"/>
  <c r="AI15" i="26"/>
  <c r="AY15" i="26"/>
  <c r="BP15" i="26"/>
  <c r="AB15" i="26"/>
  <c r="AS15" i="26"/>
  <c r="BJ15" i="26"/>
  <c r="BZ15" i="26"/>
  <c r="AC15" i="26"/>
  <c r="AN15" i="26"/>
  <c r="BW15" i="26"/>
  <c r="AJ15" i="26"/>
  <c r="AZ15" i="26"/>
  <c r="BS15" i="26"/>
  <c r="CD15" i="26"/>
  <c r="BN15" i="26"/>
  <c r="AW15" i="26"/>
  <c r="AF15" i="26"/>
  <c r="CB15" i="26"/>
  <c r="BL15" i="26"/>
  <c r="AU15" i="26"/>
  <c r="AD15" i="26"/>
  <c r="P15" i="26"/>
  <c r="T15" i="26"/>
  <c r="AA15" i="26"/>
  <c r="AL15" i="26"/>
  <c r="AT15" i="26"/>
  <c r="BE15" i="26"/>
  <c r="BM15" i="26"/>
  <c r="BU15" i="26"/>
  <c r="R17" i="26"/>
  <c r="BC17" i="26"/>
  <c r="S17" i="26"/>
  <c r="W17" i="26"/>
  <c r="AG17" i="26"/>
  <c r="CB21" i="26"/>
  <c r="BH21" i="26"/>
  <c r="X21" i="26"/>
  <c r="AG21" i="26"/>
  <c r="BS21" i="26"/>
  <c r="BY21" i="26"/>
  <c r="Y22" i="26"/>
  <c r="AI22" i="26"/>
  <c r="AQ22" i="26"/>
  <c r="AY22" i="26"/>
  <c r="BI22" i="26"/>
  <c r="BQ22" i="26"/>
  <c r="BY22" i="26"/>
  <c r="CD22" i="26"/>
  <c r="BZ22" i="26"/>
  <c r="BV22" i="26"/>
  <c r="BR22" i="26"/>
  <c r="BN22" i="26"/>
  <c r="BJ22" i="26"/>
  <c r="AZ22" i="26"/>
  <c r="AV22" i="26"/>
  <c r="AR22" i="26"/>
  <c r="AN22" i="26"/>
  <c r="AJ22" i="26"/>
  <c r="AD22" i="26"/>
  <c r="Z22" i="26"/>
  <c r="V22" i="26"/>
  <c r="P22" i="26"/>
  <c r="T22" i="26"/>
  <c r="W22" i="26"/>
  <c r="AE22" i="26"/>
  <c r="AO22" i="26"/>
  <c r="AW22" i="26"/>
  <c r="BG22" i="26"/>
  <c r="BO22" i="26"/>
  <c r="BW22" i="26"/>
  <c r="CE22" i="26"/>
  <c r="AC24" i="26"/>
  <c r="Z24" i="26"/>
  <c r="AT24" i="26"/>
  <c r="AW24" i="26"/>
  <c r="BA24" i="26"/>
  <c r="AO31" i="26"/>
  <c r="AP31" i="26"/>
  <c r="BA31" i="26"/>
  <c r="BQ32" i="26"/>
  <c r="AX32" i="26"/>
  <c r="Q32" i="26"/>
  <c r="CE32" i="26"/>
  <c r="BW32" i="26"/>
  <c r="BO32" i="26"/>
  <c r="BG32" i="26"/>
  <c r="AW32" i="26"/>
  <c r="AO32" i="26"/>
  <c r="AF32" i="26"/>
  <c r="X32" i="26"/>
  <c r="CD32" i="26"/>
  <c r="BN32" i="26"/>
  <c r="AT32" i="26"/>
  <c r="Y32" i="26"/>
  <c r="BT32" i="26"/>
  <c r="BD32" i="26"/>
  <c r="BE32" i="26"/>
  <c r="BF32" i="26"/>
  <c r="BJ32" i="26"/>
  <c r="BU32" i="26"/>
  <c r="CF32" i="26"/>
  <c r="M32" i="26"/>
  <c r="N32" i="26"/>
  <c r="AN32" i="26"/>
  <c r="W32" i="26"/>
  <c r="AM32" i="26"/>
  <c r="V32" i="26"/>
  <c r="AG32" i="26"/>
  <c r="P32" i="26"/>
  <c r="AZ32" i="26"/>
  <c r="R32" i="26"/>
  <c r="AW34" i="26"/>
  <c r="AL34" i="26"/>
  <c r="AU34" i="26"/>
  <c r="BA34" i="26"/>
  <c r="BJ34" i="26"/>
  <c r="Y34" i="26"/>
  <c r="AG34" i="26"/>
  <c r="T36" i="26"/>
  <c r="T17" i="26"/>
  <c r="BA23" i="26"/>
  <c r="J23" i="26"/>
  <c r="K23" i="26"/>
  <c r="AG28" i="26"/>
  <c r="N13" i="26"/>
  <c r="BF25" i="26"/>
  <c r="BF27" i="26"/>
  <c r="BE27" i="26"/>
  <c r="BH27" i="26"/>
  <c r="BJ27" i="26"/>
  <c r="BK27" i="26"/>
  <c r="BL27" i="26"/>
  <c r="BM27" i="26"/>
  <c r="BO27" i="26"/>
  <c r="BR27" i="26"/>
  <c r="BT27" i="26"/>
  <c r="BU27" i="26"/>
  <c r="BW27" i="26"/>
  <c r="BX27" i="26"/>
  <c r="BZ27" i="26"/>
  <c r="CA27" i="26"/>
  <c r="CC27" i="26"/>
  <c r="CF27" i="26"/>
  <c r="M27" i="26"/>
  <c r="N27" i="26"/>
  <c r="BF26" i="26"/>
  <c r="BF36" i="26"/>
  <c r="CF36" i="26"/>
  <c r="M36" i="26"/>
  <c r="AG19" i="26"/>
  <c r="J19" i="26"/>
  <c r="K19" i="26"/>
  <c r="AY25" i="26"/>
  <c r="BT25" i="26"/>
  <c r="AL25" i="26"/>
  <c r="AA25" i="26"/>
  <c r="AK25" i="26"/>
  <c r="P25" i="26"/>
  <c r="BI25" i="26"/>
  <c r="R25" i="26"/>
  <c r="X25" i="26"/>
  <c r="BR25" i="26"/>
  <c r="AW25" i="26"/>
  <c r="AR25" i="26"/>
  <c r="AB25" i="26"/>
  <c r="S25" i="26"/>
  <c r="BY25" i="26"/>
  <c r="BN25" i="26"/>
  <c r="V25" i="26"/>
  <c r="AS25" i="26"/>
  <c r="CA25" i="26"/>
  <c r="AE25" i="26"/>
  <c r="BM25" i="26"/>
  <c r="AP25" i="26"/>
  <c r="BH25" i="26"/>
  <c r="BX25" i="26"/>
  <c r="AF25" i="26"/>
  <c r="BJ25" i="26"/>
  <c r="AC25" i="26"/>
  <c r="BV25" i="26"/>
  <c r="BC25" i="26"/>
  <c r="AM25" i="26"/>
  <c r="AT25" i="26"/>
  <c r="BR26" i="26"/>
  <c r="AZ26" i="26"/>
  <c r="AL26" i="26"/>
  <c r="AB26" i="26"/>
  <c r="R26" i="26"/>
  <c r="BW26" i="26"/>
  <c r="BG26" i="26"/>
  <c r="AO26" i="26"/>
  <c r="W26" i="26"/>
  <c r="Z26" i="26"/>
  <c r="AG26" i="26"/>
  <c r="BU26" i="26"/>
  <c r="BE26" i="26"/>
  <c r="AM26" i="26"/>
  <c r="S26" i="26"/>
  <c r="AX26" i="26"/>
  <c r="BP26" i="26"/>
  <c r="BT26" i="26"/>
  <c r="BD26" i="26"/>
  <c r="AI26" i="26"/>
  <c r="AY26" i="26"/>
  <c r="BQ26" i="26"/>
  <c r="Q26" i="26"/>
  <c r="AK26" i="26"/>
  <c r="BC26" i="26"/>
  <c r="BS26" i="26"/>
  <c r="P26" i="26"/>
  <c r="AJ26" i="26"/>
  <c r="AV26" i="26"/>
  <c r="BN26" i="26"/>
  <c r="CD26" i="26"/>
  <c r="J28" i="26"/>
  <c r="K28" i="26"/>
  <c r="AG35" i="26"/>
  <c r="AU44" i="4"/>
  <c r="J94" i="30"/>
  <c r="AY32" i="26"/>
  <c r="BL40" i="26"/>
  <c r="AY46" i="4"/>
  <c r="AZ46" i="4"/>
  <c r="AB27" i="26"/>
  <c r="AT27" i="26"/>
  <c r="AO27" i="26"/>
  <c r="V27" i="26"/>
  <c r="AD27" i="26"/>
  <c r="AN27" i="26"/>
  <c r="AV27" i="26"/>
  <c r="AA27" i="26"/>
  <c r="AS27" i="26"/>
  <c r="S27" i="26"/>
  <c r="T27" i="26"/>
  <c r="AC27" i="26"/>
  <c r="AM27" i="26"/>
  <c r="AU27" i="26"/>
  <c r="AW27" i="26"/>
  <c r="AX27" i="26"/>
  <c r="BK46" i="26"/>
  <c r="B8" i="28"/>
  <c r="BZ38" i="4"/>
  <c r="B38" i="28"/>
  <c r="BS46" i="26"/>
  <c r="BA27" i="26"/>
  <c r="CF7" i="26"/>
  <c r="M7" i="26"/>
  <c r="N7" i="26"/>
  <c r="CF18" i="26"/>
  <c r="M18" i="26"/>
  <c r="N18" i="26"/>
  <c r="CF29" i="26"/>
  <c r="CF28" i="26"/>
  <c r="CF35" i="26"/>
  <c r="M35" i="26"/>
  <c r="N35" i="26"/>
  <c r="N10" i="26"/>
  <c r="BF15" i="26"/>
  <c r="CF15" i="26"/>
  <c r="M15" i="26"/>
  <c r="N15" i="26"/>
  <c r="BF16" i="26"/>
  <c r="BF17" i="26"/>
  <c r="CC19" i="26"/>
  <c r="CF19" i="26"/>
  <c r="M19" i="26"/>
  <c r="BF20" i="26"/>
  <c r="CF20" i="26"/>
  <c r="M20" i="26"/>
  <c r="N20" i="26"/>
  <c r="BF21" i="26"/>
  <c r="BF22" i="26"/>
  <c r="AI32" i="26"/>
  <c r="BY38" i="26"/>
  <c r="CF38" i="26"/>
  <c r="M38" i="26"/>
  <c r="N38" i="26"/>
  <c r="CF21" i="26"/>
  <c r="M21" i="26"/>
  <c r="BA20" i="26"/>
  <c r="J20" i="26"/>
  <c r="CF37" i="26"/>
  <c r="M37" i="26"/>
  <c r="N37" i="26"/>
  <c r="CF16" i="26"/>
  <c r="M16" i="26"/>
  <c r="N16" i="26"/>
  <c r="CF33" i="26"/>
  <c r="M33" i="26"/>
  <c r="CF23" i="26"/>
  <c r="M23" i="26"/>
  <c r="G23" i="26"/>
  <c r="H23" i="26"/>
  <c r="CF24" i="26"/>
  <c r="M24" i="26"/>
  <c r="N24" i="26"/>
  <c r="N9" i="26"/>
  <c r="CC17" i="26"/>
  <c r="CC22" i="26"/>
  <c r="CF22" i="26"/>
  <c r="M22" i="26"/>
  <c r="N22" i="26"/>
  <c r="AZ25" i="26"/>
  <c r="M28" i="26"/>
  <c r="N28" i="26"/>
  <c r="M29" i="26"/>
  <c r="G18" i="26"/>
  <c r="H18" i="26"/>
  <c r="BA22" i="26"/>
  <c r="J16" i="26"/>
  <c r="K16" i="26"/>
  <c r="G29" i="26"/>
  <c r="H29" i="26"/>
  <c r="N29" i="26"/>
  <c r="BA25" i="26"/>
  <c r="G19" i="26"/>
  <c r="H19" i="26"/>
  <c r="BA26" i="26"/>
  <c r="T26" i="26"/>
  <c r="CF25" i="26"/>
  <c r="M25" i="26"/>
  <c r="N25" i="26"/>
  <c r="J33" i="26"/>
  <c r="K33" i="26"/>
  <c r="BA36" i="26"/>
  <c r="B5" i="28"/>
  <c r="G20" i="26"/>
  <c r="H20" i="26"/>
  <c r="AG15" i="26"/>
  <c r="AG7" i="26"/>
  <c r="CF26" i="26"/>
  <c r="M26" i="26"/>
  <c r="N26" i="26"/>
  <c r="BA14" i="26"/>
  <c r="K13" i="26"/>
  <c r="J34" i="26"/>
  <c r="AG36" i="26"/>
  <c r="J21" i="26"/>
  <c r="K21" i="26"/>
  <c r="CF34" i="26"/>
  <c r="M34" i="26"/>
  <c r="N34" i="26"/>
  <c r="J30" i="26"/>
  <c r="BA7" i="26"/>
  <c r="K34" i="26"/>
  <c r="J36" i="26"/>
  <c r="K36" i="26"/>
  <c r="K30" i="26"/>
  <c r="G30" i="26"/>
  <c r="H30" i="26"/>
  <c r="G33" i="26"/>
  <c r="H33" i="26"/>
  <c r="N33" i="26"/>
  <c r="G21" i="26"/>
  <c r="H21" i="26"/>
  <c r="J31" i="26"/>
  <c r="K31" i="26"/>
  <c r="T25" i="26"/>
  <c r="J14" i="26"/>
  <c r="J17" i="26"/>
  <c r="K17" i="26"/>
  <c r="K12" i="26"/>
  <c r="G28" i="26"/>
  <c r="H28" i="26"/>
  <c r="K20" i="26"/>
  <c r="G16" i="26"/>
  <c r="H16" i="26"/>
  <c r="N21" i="26"/>
  <c r="N23" i="26"/>
  <c r="N19" i="26"/>
  <c r="BA32" i="26"/>
  <c r="AG27" i="26"/>
  <c r="J27" i="26"/>
  <c r="AG25" i="26"/>
  <c r="N12" i="26"/>
  <c r="T32" i="26"/>
  <c r="AG24" i="26"/>
  <c r="AG22" i="26"/>
  <c r="BA15" i="26"/>
  <c r="J15" i="26"/>
  <c r="B45" i="28"/>
  <c r="J38" i="26"/>
  <c r="CF31" i="26"/>
  <c r="M31" i="26"/>
  <c r="N31" i="26"/>
  <c r="J37" i="26"/>
  <c r="J73" i="30"/>
  <c r="N11" i="26"/>
  <c r="K10" i="26"/>
  <c r="J24" i="26"/>
  <c r="J22" i="26"/>
  <c r="J8" i="26"/>
  <c r="J35" i="26"/>
  <c r="CF17" i="26"/>
  <c r="M17" i="26"/>
  <c r="J26" i="26"/>
  <c r="N36" i="26"/>
  <c r="G36" i="26"/>
  <c r="H36" i="26"/>
  <c r="J25" i="26"/>
  <c r="K9" i="26"/>
  <c r="G34" i="26"/>
  <c r="H34" i="26"/>
  <c r="G31" i="26"/>
  <c r="H31" i="26"/>
  <c r="J32" i="26"/>
  <c r="K32" i="26"/>
  <c r="J7" i="26"/>
  <c r="G15" i="26"/>
  <c r="H15" i="26"/>
  <c r="K15" i="26"/>
  <c r="K27" i="26"/>
  <c r="G27" i="26"/>
  <c r="H27" i="26"/>
  <c r="B18" i="28"/>
  <c r="K37" i="26"/>
  <c r="G37" i="26"/>
  <c r="H37" i="26"/>
  <c r="K38" i="26"/>
  <c r="G38" i="26"/>
  <c r="H38" i="26"/>
  <c r="G32" i="26"/>
  <c r="H32" i="26"/>
  <c r="K14" i="26"/>
  <c r="G14" i="26"/>
  <c r="H14" i="26"/>
  <c r="G26" i="26"/>
  <c r="H26" i="26"/>
  <c r="K26" i="26"/>
  <c r="K35" i="26"/>
  <c r="G35" i="26"/>
  <c r="H35" i="26"/>
  <c r="K8" i="26"/>
  <c r="G8" i="26"/>
  <c r="H8" i="26"/>
  <c r="K24" i="26"/>
  <c r="G24" i="26"/>
  <c r="H24" i="26"/>
  <c r="K25" i="26"/>
  <c r="G25" i="26"/>
  <c r="H25" i="26"/>
  <c r="N17" i="26"/>
  <c r="G17" i="26"/>
  <c r="H17" i="26"/>
  <c r="K22" i="26"/>
  <c r="G22" i="26"/>
  <c r="H22" i="26"/>
  <c r="K7" i="26"/>
  <c r="G7" i="26"/>
  <c r="H7" i="26"/>
  <c r="K11" i="26"/>
  <c r="N6" i="26"/>
  <c r="K6" i="26"/>
  <c r="B2" i="28"/>
  <c r="J68" i="30"/>
  <c r="B13" i="28"/>
  <c r="J97" i="30"/>
  <c r="BV46" i="26"/>
  <c r="B41" i="28"/>
  <c r="J82" i="30"/>
  <c r="B27" i="28"/>
  <c r="BL46" i="26"/>
  <c r="B44" i="28"/>
  <c r="B47" i="28"/>
  <c r="B42" i="28"/>
  <c r="J112" i="30"/>
  <c r="U43" i="26"/>
  <c r="B51" i="28"/>
  <c r="J106" i="30"/>
  <c r="B48" i="28"/>
  <c r="BZ46" i="26"/>
  <c r="J96" i="30"/>
  <c r="BT46" i="26"/>
  <c r="J92" i="30"/>
  <c r="BP46" i="26"/>
  <c r="BO46" i="26"/>
  <c r="J90" i="30"/>
  <c r="B34" i="28"/>
  <c r="BO40" i="26"/>
  <c r="AP44" i="4"/>
  <c r="BM46" i="26"/>
  <c r="B32" i="28"/>
  <c r="J83" i="30"/>
  <c r="B25" i="28"/>
  <c r="B23" i="28"/>
  <c r="B22" i="28"/>
  <c r="J77" i="30"/>
  <c r="B19" i="28"/>
  <c r="B17" i="28"/>
  <c r="B16" i="28"/>
  <c r="J71" i="30"/>
  <c r="BB43" i="26"/>
  <c r="AM40" i="26"/>
  <c r="B14" i="28"/>
  <c r="B11" i="28"/>
  <c r="B7" i="28"/>
  <c r="AH43" i="26"/>
  <c r="U40" i="26"/>
  <c r="J110" i="30"/>
  <c r="B54" i="28"/>
  <c r="J89" i="30"/>
  <c r="BN46" i="26"/>
  <c r="B33" i="28"/>
  <c r="J76" i="30"/>
  <c r="B21" i="28"/>
  <c r="B20" i="28"/>
  <c r="J75" i="30"/>
  <c r="BB40" i="26"/>
  <c r="AH41" i="26"/>
  <c r="AH44" i="26"/>
  <c r="AH45" i="26"/>
  <c r="AH46" i="26"/>
  <c r="BB44" i="26"/>
  <c r="BB45" i="26"/>
  <c r="U44" i="26"/>
  <c r="U45" i="26"/>
  <c r="CG43" i="26"/>
  <c r="CG44" i="26"/>
  <c r="CG40" i="26"/>
  <c r="CG41" i="26"/>
  <c r="AH40" i="26"/>
  <c r="BB46" i="26"/>
  <c r="BB41" i="26"/>
  <c r="N5" i="26"/>
  <c r="M40" i="26"/>
  <c r="CG45" i="26"/>
  <c r="U46" i="26"/>
  <c r="U47" i="26"/>
  <c r="BB47" i="26"/>
  <c r="BB48" i="26"/>
  <c r="AH47" i="26"/>
  <c r="AH48" i="26"/>
  <c r="K5" i="26"/>
  <c r="J40" i="26"/>
  <c r="G40" i="26"/>
  <c r="K41" i="26"/>
  <c r="K42" i="26"/>
  <c r="K4" i="30"/>
  <c r="K45" i="26"/>
  <c r="K46" i="26"/>
  <c r="CG46" i="26"/>
  <c r="CG47" i="26"/>
  <c r="N45" i="26"/>
  <c r="N46" i="26"/>
  <c r="N42" i="26"/>
  <c r="K8" i="30"/>
  <c r="N47" i="26"/>
  <c r="N41" i="26"/>
  <c r="N48" i="26"/>
  <c r="N49" i="26"/>
  <c r="CG48" i="26"/>
  <c r="CG49" i="26"/>
  <c r="K47" i="26"/>
  <c r="H45" i="26"/>
  <c r="H46" i="26"/>
  <c r="H41" i="26"/>
  <c r="H47" i="26"/>
  <c r="H48" i="26"/>
  <c r="H49" i="26"/>
  <c r="K48" i="26"/>
  <c r="K49" i="26"/>
  <c r="K50" i="26"/>
  <c r="CG50" i="26"/>
  <c r="CG51" i="26"/>
  <c r="CG52" i="26"/>
  <c r="N50" i="26"/>
  <c r="I28" i="30"/>
  <c r="B28" i="30"/>
  <c r="E28" i="30"/>
  <c r="O13" i="30"/>
  <c r="G50" i="30"/>
  <c r="B50" i="30"/>
  <c r="J50" i="30"/>
  <c r="E50" i="30"/>
  <c r="F28" i="30"/>
  <c r="D50" i="30"/>
  <c r="D28" i="30"/>
  <c r="H28" i="30"/>
  <c r="C28" i="30"/>
  <c r="C50" i="30"/>
  <c r="K50" i="30"/>
  <c r="F50" i="30"/>
  <c r="I50" i="30"/>
  <c r="J28" i="30"/>
  <c r="H50" i="30"/>
  <c r="H50" i="26"/>
  <c r="H51" i="26"/>
  <c r="K51" i="26"/>
  <c r="N51" i="26"/>
  <c r="N52" i="26"/>
  <c r="N53" i="26"/>
  <c r="N54" i="26"/>
  <c r="H52" i="26"/>
  <c r="H53" i="26"/>
  <c r="K52" i="26"/>
  <c r="K53" i="26"/>
  <c r="K54" i="26"/>
  <c r="H54" i="26"/>
</calcChain>
</file>

<file path=xl/sharedStrings.xml><?xml version="1.0" encoding="utf-8"?>
<sst xmlns="http://schemas.openxmlformats.org/spreadsheetml/2006/main" count="328" uniqueCount="156">
  <si>
    <t>Participants</t>
  </si>
  <si>
    <t>a</t>
  </si>
  <si>
    <t>Items</t>
  </si>
  <si>
    <t>Nombre de réponses</t>
  </si>
  <si>
    <t>Réponses correctes</t>
  </si>
  <si>
    <t>Réponses incorrectes</t>
  </si>
  <si>
    <t xml:space="preserve">   Pas de réponse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</si>
  <si>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</si>
  <si>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</si>
  <si>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</si>
  <si>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</si>
  <si>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</si>
  <si>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</si>
  <si>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</si>
  <si>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</si>
  <si>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</si>
  <si>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</si>
  <si>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</si>
  <si>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</si>
  <si>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</si>
  <si>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Abs</t>
  </si>
  <si>
    <t>% réussite</t>
  </si>
  <si>
    <t>% FWB</t>
  </si>
  <si>
    <t>FASE ETAB :</t>
  </si>
  <si>
    <t xml:space="preserve">FASE IMPL : </t>
  </si>
  <si>
    <t>Total /</t>
  </si>
  <si>
    <t>Proportion d'élèves ayant réussi l'item en FWB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</si>
  <si>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</si>
  <si>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</si>
  <si>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</si>
  <si>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</si>
  <si>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</si>
  <si>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</si>
  <si>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</si>
  <si>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</si>
  <si>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</si>
  <si>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</si>
  <si>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</si>
  <si>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</si>
  <si>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</si>
  <si>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</si>
  <si>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Katenda BUKUMBABU : 02/690.82.20 ou katenda.bukumbabu@cfwb.be</t>
  </si>
  <si>
    <t>Sexe</t>
  </si>
  <si>
    <t>Année de naissance</t>
  </si>
  <si>
    <t>Questions destinées uniquement à l'échantillon</t>
  </si>
  <si>
    <t>Élèves                  Encodage</t>
  </si>
  <si>
    <t>École :</t>
  </si>
  <si>
    <t>Écart-type</t>
  </si>
  <si>
    <t>Réponses partiellement correctes</t>
  </si>
  <si>
    <t>Ma plus belle récréation</t>
  </si>
  <si>
    <t>Recherche Malou</t>
  </si>
  <si>
    <t>A la découverte…</t>
  </si>
  <si>
    <t>Dans toutes les langues</t>
  </si>
  <si>
    <t>Ne prenez pas la chouette</t>
  </si>
  <si>
    <t>Total/14</t>
  </si>
  <si>
    <t>Total/21</t>
  </si>
  <si>
    <t>Total/15</t>
  </si>
  <si>
    <t>MOY</t>
  </si>
  <si>
    <t>Total/6</t>
  </si>
  <si>
    <t>Total/8</t>
  </si>
  <si>
    <t>Avis de recherce</t>
  </si>
  <si>
    <t>Structurer les résultats, les communiquer, les valider, les synthétiser</t>
  </si>
  <si>
    <t>SAVOIRS</t>
  </si>
  <si>
    <t>SAVOIR-FAIRE</t>
  </si>
  <si>
    <t xml:space="preserve">Rencontrer et appréhender une réalité complexe </t>
  </si>
  <si>
    <t>Cette grille a été conçue dans le cadre de l'évaluation externe non certificative en initiation scientifique</t>
  </si>
  <si>
    <t>Élèves absents à la totalité de l'épreuve</t>
  </si>
  <si>
    <r>
      <rPr>
        <b/>
        <sz val="14"/>
        <color indexed="8"/>
        <rFont val="Arial"/>
        <family val="2"/>
      </rPr>
      <t>Évaluation externe non certificative
Initiation scientifique - 2015
5</t>
    </r>
    <r>
      <rPr>
        <b/>
        <vertAlign val="superscript"/>
        <sz val="14"/>
        <color indexed="8"/>
        <rFont val="Arial"/>
        <family val="2"/>
      </rPr>
      <t>e</t>
    </r>
    <r>
      <rPr>
        <b/>
        <sz val="14"/>
        <color indexed="8"/>
        <rFont val="Arial"/>
        <family val="2"/>
      </rPr>
      <t xml:space="preserve"> année primaire</t>
    </r>
  </si>
  <si>
    <r>
      <rPr>
        <b/>
        <sz val="16"/>
        <color indexed="8"/>
        <rFont val="Arial"/>
        <family val="2"/>
      </rPr>
      <t>Évaluation externe non certificative
Initiation scientifique- 2015
5</t>
    </r>
    <r>
      <rPr>
        <b/>
        <vertAlign val="superscript"/>
        <sz val="16"/>
        <color indexed="8"/>
        <rFont val="Arial"/>
        <family val="2"/>
      </rPr>
      <t>e</t>
    </r>
    <r>
      <rPr>
        <b/>
        <sz val="16"/>
        <color indexed="8"/>
        <rFont val="Arial"/>
        <family val="2"/>
      </rPr>
      <t xml:space="preserve"> année primaire</t>
    </r>
  </si>
  <si>
    <t>Items réussis / 4</t>
  </si>
  <si>
    <t>Investiguer des pistes de recherche</t>
  </si>
  <si>
    <t>Items réussis / 11</t>
  </si>
  <si>
    <t>Items réussis / 18</t>
  </si>
  <si>
    <t>Rencontrer et appréhender une réalité complexe</t>
  </si>
  <si>
    <t>Moyenne / 4</t>
  </si>
  <si>
    <t>Moyenne / 18</t>
  </si>
  <si>
    <t>Moyenne / 11</t>
  </si>
  <si>
    <t>0-1-8-9</t>
  </si>
  <si>
    <t>Items réussis / 29</t>
  </si>
  <si>
    <t>Moyenne / 29</t>
  </si>
  <si>
    <t xml:space="preserve">SAVOIRS </t>
  </si>
  <si>
    <r>
      <t xml:space="preserve">Code </t>
    </r>
    <r>
      <rPr>
        <b/>
        <sz val="12"/>
        <rFont val="Arial"/>
        <family val="2"/>
      </rPr>
      <t>8</t>
    </r>
  </si>
  <si>
    <t>Savoir : Les sciences physiques</t>
  </si>
  <si>
    <t>Savoir : Les sciences de la vie</t>
  </si>
  <si>
    <t xml:space="preserve">Investiguer des pistes de recherche </t>
  </si>
  <si>
    <t>Savoir : les hommes et l'environnement</t>
  </si>
  <si>
    <t>Élèves</t>
  </si>
  <si>
    <r>
      <t>2015 – 5</t>
    </r>
    <r>
      <rPr>
        <b/>
        <vertAlign val="superscript"/>
        <sz val="12"/>
        <color indexed="57"/>
        <rFont val="Arial"/>
        <family val="2"/>
      </rPr>
      <t>e</t>
    </r>
    <r>
      <rPr>
        <b/>
        <sz val="12"/>
        <color indexed="57"/>
        <rFont val="Arial"/>
        <family val="2"/>
      </rPr>
      <t xml:space="preserve"> année de l'enseignement primaire</t>
    </r>
  </si>
  <si>
    <t>Cliquez ici pour commencer l'encodage !</t>
  </si>
  <si>
    <t>[0, 10[</t>
  </si>
  <si>
    <t>[10, 20[</t>
  </si>
  <si>
    <t>[20, 30[</t>
  </si>
  <si>
    <t>[30, 40[</t>
  </si>
  <si>
    <t>[40, 50[</t>
  </si>
  <si>
    <t>[50, 60[</t>
  </si>
  <si>
    <t>[60, 70[</t>
  </si>
  <si>
    <t>[70, 80[</t>
  </si>
  <si>
    <t>[80, 90[</t>
  </si>
  <si>
    <t>[90, 100[</t>
  </si>
  <si>
    <t>[0, 2[</t>
  </si>
  <si>
    <t>[2, 4[</t>
  </si>
  <si>
    <t>[4, 6[</t>
  </si>
  <si>
    <t>[6, 8[</t>
  </si>
  <si>
    <t>[8, 10[</t>
  </si>
  <si>
    <t>[10, 11]</t>
  </si>
  <si>
    <t>[0, 3[</t>
  </si>
  <si>
    <t>[3, 6[</t>
  </si>
  <si>
    <t>[6, 9[</t>
  </si>
  <si>
    <t>[9, 12[</t>
  </si>
  <si>
    <t>[12,15[</t>
  </si>
  <si>
    <t>[15, 18[</t>
  </si>
  <si>
    <t>[18,21[</t>
  </si>
  <si>
    <t>[21, 24[</t>
  </si>
  <si>
    <t>[24, 27[</t>
  </si>
  <si>
    <t>[27, 29]</t>
  </si>
  <si>
    <t>crédit partiel (uniquement pour les items 8 et 46)</t>
  </si>
  <si>
    <t>* Si un élève est absent, il suffit d'encoder "a" dans la colonne "élèves absent(e)s à la totalité de l'épreuve" ou indiquer a dans tous les items</t>
  </si>
  <si>
    <t>[12, 15[</t>
  </si>
  <si>
    <t>[15, 18]</t>
  </si>
  <si>
    <t xml:space="preserve">FASE IMPL :  </t>
  </si>
  <si>
    <t xml:space="preserve">FASE ETAB :      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</si>
  <si>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une indication apparaitra vous renseignant le nombre de lignes incomplètes.</t>
    </r>
  </si>
  <si>
    <t>Proportion d'élèves ayant réussi l'item complètement</t>
  </si>
  <si>
    <t>tous les items ce qui fera apparaitre "a" dans la colonne finale "Abs"</t>
  </si>
  <si>
    <t>RÉSULTATS GLOBAUX DES ÉLÈVES</t>
  </si>
  <si>
    <t>Élèves en FWB</t>
  </si>
  <si>
    <t>Élèves hors ED</t>
  </si>
  <si>
    <t>Élèves ED</t>
  </si>
  <si>
    <t>Ma classe</t>
  </si>
  <si>
    <t>Ensemble du test (55 items)</t>
  </si>
  <si>
    <t>Savoir-faire (43 items)</t>
  </si>
  <si>
    <t>Savoirs (12 items)</t>
  </si>
  <si>
    <t>ED</t>
  </si>
  <si>
    <t>De 0 à 9,9%</t>
  </si>
  <si>
    <t>De 10 à 19,9 %</t>
  </si>
  <si>
    <t>De 20 à 29,9 %</t>
  </si>
  <si>
    <t>De 30 à 39,9 %</t>
  </si>
  <si>
    <t>De 40 à 49,9 %</t>
  </si>
  <si>
    <t>De 50 à 59,9 %</t>
  </si>
  <si>
    <t>De 60 à 69,9 %</t>
  </si>
  <si>
    <t>De 70 à 79,9 %</t>
  </si>
  <si>
    <t>De 80 à 89,9 %</t>
  </si>
  <si>
    <t>De 90 à 100 %</t>
  </si>
  <si>
    <t>Position de votre classe si celle-ci se trouve dans une implantation ne bénéficiant pas d'un encadrement différencié</t>
  </si>
  <si>
    <t>PARTIE 1</t>
  </si>
  <si>
    <t>Pourcentage d'élèves ayant réussi l'item</t>
  </si>
  <si>
    <t>Question</t>
  </si>
  <si>
    <t>Item</t>
  </si>
  <si>
    <t>Total FWB</t>
  </si>
  <si>
    <t>Hors ED</t>
  </si>
  <si>
    <t>PARTIE 2</t>
  </si>
  <si>
    <t xml:space="preserve">Structurer les résultats, les communiquer, les valider, les synthétiser </t>
  </si>
  <si>
    <t xml:space="preserve">Graphique 1 - Distribution du score global des classes" hors ED" à l'épreuve </t>
  </si>
  <si>
    <t xml:space="preserve">Graphique 2 - Distribution du score global des classes" en ED" à l'épreuve </t>
  </si>
  <si>
    <t>Position de votre classe si celle-ci se trouve dans une implantation bénéficiant d'un encadrement différencié</t>
  </si>
  <si>
    <t xml:space="preserve">Nicolas BERTRAND : 02/690.80.62 ou n.bertrand@cfwb.be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</si>
</sst>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2"/>
      <color indexed="57"/>
      <name val="Arial"/>
      <family val="2"/>
    </font>
    <font>
      <b/>
      <vertAlign val="superscript"/>
      <sz val="12"/>
      <color indexed="57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3B6327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sz val="24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63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F2DF"/>
        <bgColor indexed="64"/>
      </patternFill>
    </fill>
  </fills>
  <borders count="91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8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3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0" fontId="14" fillId="0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9" fontId="4" fillId="0" borderId="0" xfId="3" applyFont="1" applyProtection="1"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16" fillId="0" borderId="7" xfId="0" applyFont="1" applyBorder="1" applyAlignment="1" applyProtection="1">
      <alignment vertical="center" wrapText="1"/>
      <protection hidden="1"/>
    </xf>
    <xf numFmtId="0" fontId="4" fillId="0" borderId="0" xfId="0" applyFont="1" applyBorder="1" applyProtection="1"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/>
    <xf numFmtId="0" fontId="16" fillId="0" borderId="0" xfId="0" applyFont="1"/>
    <xf numFmtId="0" fontId="24" fillId="0" borderId="0" xfId="0" applyFont="1" applyFill="1"/>
    <xf numFmtId="0" fontId="0" fillId="0" borderId="0" xfId="0" applyFill="1"/>
    <xf numFmtId="0" fontId="24" fillId="0" borderId="0" xfId="0" applyFont="1" applyFill="1" applyAlignment="1"/>
    <xf numFmtId="0" fontId="24" fillId="0" borderId="0" xfId="0" applyFont="1" applyFill="1" applyAlignment="1">
      <alignment horizontal="left" wrapText="1"/>
    </xf>
    <xf numFmtId="0" fontId="25" fillId="0" borderId="0" xfId="0" applyFont="1" applyFill="1"/>
    <xf numFmtId="0" fontId="16" fillId="0" borderId="9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9" fontId="4" fillId="0" borderId="0" xfId="3" applyFont="1" applyFill="1" applyProtection="1">
      <protection hidden="1"/>
    </xf>
    <xf numFmtId="0" fontId="3" fillId="0" borderId="11" xfId="0" applyFont="1" applyBorder="1" applyAlignment="1">
      <alignment horizontal="center"/>
    </xf>
    <xf numFmtId="0" fontId="28" fillId="3" borderId="1" xfId="0" applyFont="1" applyFill="1" applyBorder="1" applyAlignment="1" applyProtection="1">
      <alignment horizontal="center"/>
      <protection hidden="1"/>
    </xf>
    <xf numFmtId="0" fontId="28" fillId="3" borderId="2" xfId="0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>
      <alignment horizontal="center"/>
    </xf>
    <xf numFmtId="0" fontId="20" fillId="0" borderId="0" xfId="0" applyFont="1" applyFill="1"/>
    <xf numFmtId="0" fontId="20" fillId="4" borderId="13" xfId="0" applyFont="1" applyFill="1" applyBorder="1" applyAlignment="1" applyProtection="1">
      <alignment vertical="center" wrapText="1"/>
      <protection locked="0"/>
    </xf>
    <xf numFmtId="0" fontId="20" fillId="4" borderId="14" xfId="0" applyFont="1" applyFill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2" fillId="0" borderId="15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6" fillId="5" borderId="0" xfId="0" applyFont="1" applyFill="1" applyProtection="1">
      <protection hidden="1"/>
    </xf>
    <xf numFmtId="0" fontId="6" fillId="5" borderId="0" xfId="0" applyFont="1" applyFill="1" applyBorder="1" applyProtection="1"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6" fillId="5" borderId="16" xfId="0" applyFont="1" applyFill="1" applyBorder="1" applyProtection="1">
      <protection hidden="1"/>
    </xf>
    <xf numFmtId="0" fontId="6" fillId="5" borderId="17" xfId="0" applyFont="1" applyFill="1" applyBorder="1" applyProtection="1">
      <protection hidden="1"/>
    </xf>
    <xf numFmtId="0" fontId="6" fillId="5" borderId="16" xfId="0" applyFont="1" applyFill="1" applyBorder="1" applyAlignment="1" applyProtection="1">
      <alignment horizontal="center"/>
      <protection hidden="1"/>
    </xf>
    <xf numFmtId="0" fontId="21" fillId="5" borderId="16" xfId="0" applyFont="1" applyFill="1" applyBorder="1" applyAlignment="1" applyProtection="1">
      <alignment horizontal="center" vertical="center" textRotation="90"/>
      <protection hidden="1"/>
    </xf>
    <xf numFmtId="0" fontId="11" fillId="5" borderId="16" xfId="0" applyFont="1" applyFill="1" applyBorder="1" applyProtection="1">
      <protection hidden="1"/>
    </xf>
    <xf numFmtId="0" fontId="11" fillId="5" borderId="18" xfId="0" applyFont="1" applyFill="1" applyBorder="1" applyProtection="1">
      <protection hidden="1"/>
    </xf>
    <xf numFmtId="0" fontId="6" fillId="5" borderId="19" xfId="0" applyFont="1" applyFill="1" applyBorder="1" applyProtection="1">
      <protection hidden="1"/>
    </xf>
    <xf numFmtId="0" fontId="11" fillId="5" borderId="0" xfId="0" applyFont="1" applyFill="1" applyProtection="1">
      <protection hidden="1"/>
    </xf>
    <xf numFmtId="0" fontId="13" fillId="5" borderId="0" xfId="0" applyFont="1" applyFill="1" applyProtection="1">
      <protection hidden="1"/>
    </xf>
    <xf numFmtId="0" fontId="4" fillId="5" borderId="0" xfId="0" applyFont="1" applyFill="1" applyBorder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20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0" fontId="18" fillId="5" borderId="16" xfId="0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0" fontId="15" fillId="5" borderId="0" xfId="0" applyFont="1" applyFill="1" applyBorder="1" applyAlignment="1" applyProtection="1">
      <alignment horizontal="right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4" fillId="5" borderId="16" xfId="0" applyFont="1" applyFill="1" applyBorder="1" applyAlignment="1" applyProtection="1">
      <alignment vertical="center"/>
      <protection hidden="1"/>
    </xf>
    <xf numFmtId="0" fontId="8" fillId="5" borderId="16" xfId="0" applyFont="1" applyFill="1" applyBorder="1" applyAlignment="1" applyProtection="1">
      <alignment horizontal="right" vertical="center"/>
      <protection hidden="1"/>
    </xf>
    <xf numFmtId="9" fontId="4" fillId="5" borderId="0" xfId="3" applyFont="1" applyFill="1" applyProtection="1">
      <protection hidden="1"/>
    </xf>
    <xf numFmtId="0" fontId="3" fillId="5" borderId="0" xfId="0" applyFont="1" applyFill="1" applyBorder="1" applyAlignment="1" applyProtection="1">
      <alignment horizontal="center" vertical="center" shrinkToFit="1"/>
      <protection hidden="1"/>
    </xf>
    <xf numFmtId="0" fontId="16" fillId="5" borderId="0" xfId="0" applyFont="1" applyFill="1" applyBorder="1" applyAlignment="1" applyProtection="1">
      <alignment horizontal="center" vertical="center" shrinkToFit="1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right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4" fillId="5" borderId="21" xfId="0" applyFont="1" applyFill="1" applyBorder="1" applyProtection="1">
      <protection hidden="1"/>
    </xf>
    <xf numFmtId="0" fontId="3" fillId="5" borderId="21" xfId="0" applyFont="1" applyFill="1" applyBorder="1" applyAlignment="1" applyProtection="1">
      <alignment horizontal="right"/>
      <protection hidden="1"/>
    </xf>
    <xf numFmtId="0" fontId="12" fillId="0" borderId="22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right"/>
      <protection hidden="1"/>
    </xf>
    <xf numFmtId="0" fontId="4" fillId="5" borderId="9" xfId="0" applyFont="1" applyFill="1" applyBorder="1" applyAlignment="1" applyProtection="1">
      <alignment horizontal="right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16" fillId="5" borderId="24" xfId="0" applyFont="1" applyFill="1" applyBorder="1" applyAlignment="1" applyProtection="1">
      <alignment horizontal="right" indent="1"/>
      <protection hidden="1"/>
    </xf>
    <xf numFmtId="9" fontId="3" fillId="0" borderId="25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26" xfId="3" applyFont="1" applyFill="1" applyBorder="1" applyAlignment="1" applyProtection="1">
      <alignment horizontal="center" vertical="center" shrinkToFit="1"/>
      <protection hidden="1"/>
    </xf>
    <xf numFmtId="0" fontId="17" fillId="5" borderId="0" xfId="0" applyFont="1" applyFill="1" applyBorder="1" applyProtection="1">
      <protection hidden="1"/>
    </xf>
    <xf numFmtId="0" fontId="14" fillId="5" borderId="0" xfId="0" applyFont="1" applyFill="1" applyBorder="1" applyProtection="1">
      <protection hidden="1"/>
    </xf>
    <xf numFmtId="0" fontId="27" fillId="3" borderId="27" xfId="0" applyFont="1" applyFill="1" applyBorder="1" applyAlignment="1" applyProtection="1">
      <alignment horizontal="center"/>
      <protection hidden="1"/>
    </xf>
    <xf numFmtId="0" fontId="19" fillId="5" borderId="28" xfId="0" applyFont="1" applyFill="1" applyBorder="1" applyProtection="1">
      <protection hidden="1"/>
    </xf>
    <xf numFmtId="0" fontId="4" fillId="5" borderId="16" xfId="0" applyFont="1" applyFill="1" applyBorder="1" applyProtection="1">
      <protection hidden="1"/>
    </xf>
    <xf numFmtId="9" fontId="0" fillId="2" borderId="29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28" fillId="3" borderId="22" xfId="0" applyFont="1" applyFill="1" applyBorder="1" applyAlignment="1" applyProtection="1">
      <alignment horizontal="center"/>
      <protection hidden="1"/>
    </xf>
    <xf numFmtId="0" fontId="12" fillId="5" borderId="30" xfId="0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3" fillId="0" borderId="8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shrinkToFit="1"/>
      <protection hidden="1"/>
    </xf>
    <xf numFmtId="9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2" xfId="3" applyFont="1" applyFill="1" applyBorder="1" applyAlignment="1" applyProtection="1">
      <alignment horizontal="center"/>
      <protection hidden="1"/>
    </xf>
    <xf numFmtId="9" fontId="3" fillId="2" borderId="22" xfId="3" applyFont="1" applyFill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 horizontal="center" vertical="center" shrinkToFit="1"/>
      <protection hidden="1"/>
    </xf>
    <xf numFmtId="0" fontId="11" fillId="5" borderId="9" xfId="0" applyFont="1" applyFill="1" applyBorder="1" applyProtection="1">
      <protection hidden="1"/>
    </xf>
    <xf numFmtId="9" fontId="8" fillId="2" borderId="32" xfId="0" applyNumberFormat="1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16" fontId="3" fillId="0" borderId="8" xfId="0" quotePrefix="1" applyNumberFormat="1" applyFont="1" applyFill="1" applyBorder="1" applyAlignment="1" applyProtection="1">
      <alignment horizontal="center"/>
      <protection hidden="1"/>
    </xf>
    <xf numFmtId="0" fontId="3" fillId="5" borderId="8" xfId="0" quotePrefix="1" applyFont="1" applyFill="1" applyBorder="1" applyAlignment="1" applyProtection="1">
      <alignment horizontal="center"/>
      <protection hidden="1"/>
    </xf>
    <xf numFmtId="0" fontId="3" fillId="0" borderId="8" xfId="0" quotePrefix="1" applyFont="1" applyFill="1" applyBorder="1" applyAlignment="1" applyProtection="1">
      <alignment horizontal="center" shrinkToFit="1"/>
      <protection hidden="1"/>
    </xf>
    <xf numFmtId="0" fontId="3" fillId="0" borderId="8" xfId="0" quotePrefix="1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right" indent="1"/>
      <protection hidden="1"/>
    </xf>
    <xf numFmtId="0" fontId="4" fillId="5" borderId="31" xfId="0" applyFont="1" applyFill="1" applyBorder="1" applyAlignment="1" applyProtection="1">
      <alignment horizontal="center"/>
      <protection hidden="1"/>
    </xf>
    <xf numFmtId="0" fontId="4" fillId="5" borderId="31" xfId="0" applyFont="1" applyFill="1" applyBorder="1" applyProtection="1">
      <protection hidden="1"/>
    </xf>
    <xf numFmtId="0" fontId="3" fillId="5" borderId="31" xfId="0" applyFont="1" applyFill="1" applyBorder="1" applyAlignment="1" applyProtection="1">
      <alignment horizontal="right"/>
      <protection hidden="1"/>
    </xf>
    <xf numFmtId="0" fontId="4" fillId="5" borderId="31" xfId="0" applyFont="1" applyFill="1" applyBorder="1" applyAlignment="1" applyProtection="1">
      <alignment shrinkToFit="1"/>
      <protection hidden="1"/>
    </xf>
    <xf numFmtId="0" fontId="4" fillId="5" borderId="31" xfId="0" applyFont="1" applyFill="1" applyBorder="1" applyAlignment="1" applyProtection="1">
      <alignment vertical="center"/>
      <protection hidden="1"/>
    </xf>
    <xf numFmtId="0" fontId="4" fillId="5" borderId="15" xfId="0" applyFont="1" applyFill="1" applyBorder="1" applyProtection="1">
      <protection hidden="1"/>
    </xf>
    <xf numFmtId="9" fontId="4" fillId="5" borderId="15" xfId="3" applyFont="1" applyFill="1" applyBorder="1" applyProtection="1">
      <protection hidden="1"/>
    </xf>
    <xf numFmtId="0" fontId="8" fillId="5" borderId="15" xfId="0" applyFont="1" applyFill="1" applyBorder="1" applyAlignment="1" applyProtection="1">
      <alignment horizontal="right"/>
      <protection hidden="1"/>
    </xf>
    <xf numFmtId="9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34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32" xfId="0" applyNumberFormat="1" applyFont="1" applyFill="1" applyBorder="1" applyAlignment="1" applyProtection="1">
      <alignment horizontal="center" vertical="center" wrapText="1"/>
      <protection hidden="1"/>
    </xf>
    <xf numFmtId="164" fontId="32" fillId="6" borderId="35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right" indent="1"/>
      <protection hidden="1"/>
    </xf>
    <xf numFmtId="0" fontId="3" fillId="7" borderId="36" xfId="0" applyFont="1" applyFill="1" applyBorder="1" applyAlignment="1" applyProtection="1">
      <alignment horizontal="center"/>
      <protection hidden="1"/>
    </xf>
    <xf numFmtId="0" fontId="3" fillId="3" borderId="36" xfId="0" applyFont="1" applyFill="1" applyBorder="1" applyAlignment="1" applyProtection="1">
      <alignment horizontal="center"/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0" fontId="16" fillId="3" borderId="22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6" fillId="7" borderId="2" xfId="0" applyFont="1" applyFill="1" applyBorder="1" applyAlignment="1" applyProtection="1">
      <alignment horizontal="center"/>
      <protection hidden="1"/>
    </xf>
    <xf numFmtId="0" fontId="16" fillId="7" borderId="22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6" fillId="5" borderId="15" xfId="0" applyFont="1" applyFill="1" applyBorder="1" applyAlignment="1" applyProtection="1">
      <alignment horizontal="right" indent="1"/>
      <protection hidden="1"/>
    </xf>
    <xf numFmtId="0" fontId="3" fillId="5" borderId="0" xfId="0" applyFont="1" applyFill="1" applyBorder="1" applyAlignment="1" applyProtection="1">
      <alignment horizontal="right" indent="1"/>
      <protection hidden="1"/>
    </xf>
    <xf numFmtId="0" fontId="6" fillId="5" borderId="37" xfId="0" applyFont="1" applyFill="1" applyBorder="1" applyProtection="1"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8" fillId="0" borderId="40" xfId="0" applyNumberFormat="1" applyFont="1" applyFill="1" applyBorder="1" applyAlignment="1" applyProtection="1">
      <alignment vertical="center" wrapText="1"/>
      <protection hidden="1"/>
    </xf>
    <xf numFmtId="9" fontId="16" fillId="2" borderId="27" xfId="0" applyNumberFormat="1" applyFont="1" applyFill="1" applyBorder="1" applyAlignment="1" applyProtection="1">
      <alignment horizontal="center" vertical="center" shrinkToFit="1"/>
    </xf>
    <xf numFmtId="9" fontId="4" fillId="5" borderId="0" xfId="3" applyFont="1" applyFill="1" applyBorder="1" applyProtection="1">
      <protection hidden="1"/>
    </xf>
    <xf numFmtId="1" fontId="8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shrinkToFit="1"/>
      <protection locked="0"/>
    </xf>
    <xf numFmtId="0" fontId="20" fillId="0" borderId="0" xfId="0" applyFont="1" applyFill="1" applyAlignment="1"/>
    <xf numFmtId="1" fontId="8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shrinkToFit="1"/>
      <protection locked="0"/>
    </xf>
    <xf numFmtId="0" fontId="14" fillId="0" borderId="42" xfId="0" applyFont="1" applyFill="1" applyBorder="1" applyAlignment="1" applyProtection="1">
      <alignment horizontal="center"/>
      <protection hidden="1"/>
    </xf>
    <xf numFmtId="0" fontId="17" fillId="0" borderId="36" xfId="0" applyFont="1" applyFill="1" applyBorder="1" applyAlignment="1" applyProtection="1">
      <alignment horizontal="center"/>
      <protection hidden="1"/>
    </xf>
    <xf numFmtId="0" fontId="27" fillId="3" borderId="43" xfId="0" applyFont="1" applyFill="1" applyBorder="1" applyAlignment="1" applyProtection="1">
      <alignment horizontal="center"/>
      <protection hidden="1"/>
    </xf>
    <xf numFmtId="9" fontId="3" fillId="0" borderId="42" xfId="0" applyNumberFormat="1" applyFont="1" applyFill="1" applyBorder="1" applyAlignment="1" applyProtection="1">
      <alignment horizontal="center" vertical="center" shrinkToFit="1"/>
      <protection hidden="1"/>
    </xf>
    <xf numFmtId="9" fontId="16" fillId="2" borderId="43" xfId="0" applyNumberFormat="1" applyFont="1" applyFill="1" applyBorder="1" applyAlignment="1" applyProtection="1">
      <alignment horizontal="center" vertical="center" shrinkToFit="1"/>
    </xf>
    <xf numFmtId="0" fontId="8" fillId="5" borderId="0" xfId="0" applyFont="1" applyFill="1" applyBorder="1" applyAlignment="1" applyProtection="1">
      <alignment horizontal="right"/>
      <protection hidden="1"/>
    </xf>
    <xf numFmtId="0" fontId="4" fillId="5" borderId="0" xfId="0" applyFont="1" applyFill="1" applyBorder="1" applyAlignment="1" applyProtection="1">
      <alignment shrinkToFit="1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12" fillId="0" borderId="44" xfId="0" applyFont="1" applyBorder="1" applyAlignment="1" applyProtection="1">
      <alignment shrinkToFit="1"/>
      <protection locked="0"/>
    </xf>
    <xf numFmtId="0" fontId="12" fillId="0" borderId="16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3" fillId="8" borderId="47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1" fillId="9" borderId="48" xfId="0" applyFont="1" applyFill="1" applyBorder="1" applyAlignment="1" applyProtection="1">
      <alignment horizontal="center" vertical="center" textRotation="90" shrinkToFit="1"/>
      <protection hidden="1"/>
    </xf>
    <xf numFmtId="0" fontId="31" fillId="9" borderId="43" xfId="0" applyFont="1" applyFill="1" applyBorder="1" applyAlignment="1" applyProtection="1">
      <alignment horizontal="center" vertical="center" textRotation="90" shrinkToFit="1"/>
      <protection hidden="1"/>
    </xf>
    <xf numFmtId="0" fontId="11" fillId="9" borderId="32" xfId="0" applyFont="1" applyFill="1" applyBorder="1" applyAlignment="1" applyProtection="1">
      <alignment horizontal="center" vertical="center"/>
      <protection hidden="1"/>
    </xf>
    <xf numFmtId="0" fontId="3" fillId="10" borderId="49" xfId="0" applyFont="1" applyFill="1" applyBorder="1" applyAlignment="1" applyProtection="1">
      <alignment horizontal="center" vertical="center"/>
      <protection hidden="1"/>
    </xf>
    <xf numFmtId="0" fontId="3" fillId="10" borderId="50" xfId="0" applyFont="1" applyFill="1" applyBorder="1" applyAlignment="1" applyProtection="1">
      <alignment horizontal="center"/>
      <protection hidden="1"/>
    </xf>
    <xf numFmtId="0" fontId="3" fillId="10" borderId="51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6" fillId="9" borderId="51" xfId="0" applyFont="1" applyFill="1" applyBorder="1" applyAlignment="1" applyProtection="1">
      <alignment horizontal="center" vertical="center" shrinkToFit="1"/>
      <protection hidden="1"/>
    </xf>
    <xf numFmtId="0" fontId="16" fillId="9" borderId="50" xfId="0" applyFont="1" applyFill="1" applyBorder="1" applyAlignment="1" applyProtection="1">
      <alignment horizontal="center" vertical="center" shrinkToFit="1"/>
      <protection hidden="1"/>
    </xf>
    <xf numFmtId="0" fontId="3" fillId="9" borderId="53" xfId="0" applyFont="1" applyFill="1" applyBorder="1" applyAlignment="1" applyProtection="1">
      <alignment horizontal="center"/>
      <protection hidden="1"/>
    </xf>
    <xf numFmtId="0" fontId="16" fillId="9" borderId="52" xfId="0" applyFont="1" applyFill="1" applyBorder="1" applyAlignment="1" applyProtection="1">
      <alignment horizontal="center" vertical="center" shrinkToFit="1"/>
      <protection hidden="1"/>
    </xf>
    <xf numFmtId="0" fontId="3" fillId="9" borderId="38" xfId="0" applyFont="1" applyFill="1" applyBorder="1" applyAlignment="1" applyProtection="1">
      <alignment horizontal="center"/>
      <protection hidden="1"/>
    </xf>
    <xf numFmtId="0" fontId="3" fillId="9" borderId="39" xfId="0" applyFont="1" applyFill="1" applyBorder="1" applyAlignment="1" applyProtection="1">
      <protection hidden="1"/>
    </xf>
    <xf numFmtId="0" fontId="3" fillId="10" borderId="38" xfId="0" applyFont="1" applyFill="1" applyBorder="1" applyAlignment="1" applyProtection="1">
      <alignment horizontal="center"/>
      <protection hidden="1"/>
    </xf>
    <xf numFmtId="1" fontId="10" fillId="10" borderId="33" xfId="0" applyNumberFormat="1" applyFont="1" applyFill="1" applyBorder="1" applyAlignment="1" applyProtection="1">
      <alignment horizontal="center"/>
      <protection hidden="1"/>
    </xf>
    <xf numFmtId="0" fontId="3" fillId="10" borderId="39" xfId="0" applyFont="1" applyFill="1" applyBorder="1" applyAlignment="1" applyProtection="1">
      <protection hidden="1"/>
    </xf>
    <xf numFmtId="9" fontId="10" fillId="10" borderId="34" xfId="0" applyNumberFormat="1" applyFont="1" applyFill="1" applyBorder="1" applyAlignment="1" applyProtection="1">
      <alignment horizontal="center"/>
      <protection hidden="1"/>
    </xf>
    <xf numFmtId="1" fontId="8" fillId="9" borderId="33" xfId="0" applyNumberFormat="1" applyFont="1" applyFill="1" applyBorder="1" applyAlignment="1" applyProtection="1">
      <alignment horizontal="center"/>
      <protection hidden="1"/>
    </xf>
    <xf numFmtId="9" fontId="8" fillId="9" borderId="34" xfId="0" applyNumberFormat="1" applyFont="1" applyFill="1" applyBorder="1" applyAlignment="1" applyProtection="1">
      <alignment horizontal="center"/>
      <protection hidden="1"/>
    </xf>
    <xf numFmtId="0" fontId="16" fillId="9" borderId="1" xfId="0" applyFont="1" applyFill="1" applyBorder="1" applyAlignment="1" applyProtection="1">
      <alignment horizontal="center"/>
      <protection hidden="1"/>
    </xf>
    <xf numFmtId="0" fontId="16" fillId="9" borderId="47" xfId="0" applyFont="1" applyFill="1" applyBorder="1" applyAlignment="1" applyProtection="1">
      <alignment horizontal="center"/>
      <protection hidden="1"/>
    </xf>
    <xf numFmtId="0" fontId="3" fillId="9" borderId="36" xfId="0" applyFont="1" applyFill="1" applyBorder="1" applyAlignment="1" applyProtection="1">
      <alignment horizontal="center"/>
      <protection hidden="1"/>
    </xf>
    <xf numFmtId="0" fontId="16" fillId="8" borderId="26" xfId="0" applyFont="1" applyFill="1" applyBorder="1" applyAlignment="1" applyProtection="1">
      <alignment horizontal="center"/>
      <protection hidden="1"/>
    </xf>
    <xf numFmtId="0" fontId="3" fillId="8" borderId="48" xfId="0" applyFont="1" applyFill="1" applyBorder="1" applyAlignment="1" applyProtection="1">
      <alignment horizontal="center" vertical="center" wrapText="1"/>
      <protection hidden="1"/>
    </xf>
    <xf numFmtId="0" fontId="3" fillId="8" borderId="27" xfId="0" applyFont="1" applyFill="1" applyBorder="1" applyAlignment="1" applyProtection="1">
      <alignment horizontal="center" vertical="center" wrapText="1"/>
      <protection hidden="1"/>
    </xf>
    <xf numFmtId="0" fontId="39" fillId="8" borderId="49" xfId="0" applyFont="1" applyFill="1" applyBorder="1" applyAlignment="1" applyProtection="1">
      <alignment horizontal="center" vertical="center" shrinkToFit="1"/>
      <protection hidden="1"/>
    </xf>
    <xf numFmtId="0" fontId="39" fillId="8" borderId="50" xfId="0" applyFont="1" applyFill="1" applyBorder="1" applyAlignment="1" applyProtection="1">
      <alignment horizontal="center" vertical="center" shrinkToFit="1"/>
      <protection hidden="1"/>
    </xf>
    <xf numFmtId="0" fontId="39" fillId="8" borderId="53" xfId="0" applyFont="1" applyFill="1" applyBorder="1" applyAlignment="1" applyProtection="1">
      <alignment horizontal="center" vertical="center" shrinkToFit="1"/>
      <protection hidden="1"/>
    </xf>
    <xf numFmtId="0" fontId="39" fillId="8" borderId="52" xfId="0" applyFont="1" applyFill="1" applyBorder="1" applyAlignment="1" applyProtection="1">
      <alignment horizontal="center" vertical="center" shrinkToFit="1"/>
      <protection hidden="1"/>
    </xf>
    <xf numFmtId="0" fontId="3" fillId="8" borderId="54" xfId="0" applyFont="1" applyFill="1" applyBorder="1" applyAlignment="1" applyProtection="1"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8" xfId="0" applyFont="1" applyFill="1" applyBorder="1" applyAlignment="1" applyProtection="1">
      <protection hidden="1"/>
    </xf>
    <xf numFmtId="164" fontId="8" fillId="8" borderId="34" xfId="0" applyNumberFormat="1" applyFont="1" applyFill="1" applyBorder="1" applyAlignment="1" applyProtection="1">
      <alignment horizontal="center"/>
      <protection hidden="1"/>
    </xf>
    <xf numFmtId="0" fontId="24" fillId="8" borderId="0" xfId="0" applyFont="1" applyFill="1"/>
    <xf numFmtId="0" fontId="24" fillId="8" borderId="0" xfId="0" applyFont="1" applyFill="1" applyAlignment="1">
      <alignment horizontal="left" wrapText="1"/>
    </xf>
    <xf numFmtId="0" fontId="20" fillId="8" borderId="0" xfId="0" applyFont="1" applyFill="1"/>
    <xf numFmtId="0" fontId="0" fillId="8" borderId="0" xfId="0" applyFill="1"/>
    <xf numFmtId="0" fontId="16" fillId="9" borderId="26" xfId="0" applyFont="1" applyFill="1" applyBorder="1" applyAlignment="1" applyProtection="1">
      <alignment horizontal="center"/>
      <protection hidden="1"/>
    </xf>
    <xf numFmtId="0" fontId="3" fillId="9" borderId="27" xfId="0" applyFont="1" applyFill="1" applyBorder="1" applyAlignment="1" applyProtection="1">
      <alignment horizontal="center" vertical="center"/>
      <protection hidden="1"/>
    </xf>
    <xf numFmtId="0" fontId="3" fillId="9" borderId="48" xfId="0" applyFont="1" applyFill="1" applyBorder="1" applyAlignment="1" applyProtection="1">
      <alignment horizontal="center" vertical="center" wrapText="1"/>
      <protection hidden="1"/>
    </xf>
    <xf numFmtId="0" fontId="3" fillId="9" borderId="27" xfId="0" applyFont="1" applyFill="1" applyBorder="1" applyAlignment="1" applyProtection="1">
      <alignment horizontal="center" vertical="center" wrapText="1"/>
      <protection hidden="1"/>
    </xf>
    <xf numFmtId="0" fontId="3" fillId="9" borderId="43" xfId="0" applyFont="1" applyFill="1" applyBorder="1" applyAlignment="1" applyProtection="1">
      <alignment horizontal="center" vertical="center"/>
      <protection hidden="1"/>
    </xf>
    <xf numFmtId="0" fontId="3" fillId="9" borderId="54" xfId="0" applyFont="1" applyFill="1" applyBorder="1" applyAlignment="1" applyProtection="1">
      <protection hidden="1"/>
    </xf>
    <xf numFmtId="0" fontId="3" fillId="9" borderId="8" xfId="0" applyFont="1" applyFill="1" applyBorder="1" applyAlignment="1" applyProtection="1">
      <protection hidden="1"/>
    </xf>
    <xf numFmtId="164" fontId="8" fillId="9" borderId="34" xfId="0" applyNumberFormat="1" applyFont="1" applyFill="1" applyBorder="1" applyAlignment="1" applyProtection="1">
      <alignment horizontal="center"/>
      <protection hidden="1"/>
    </xf>
    <xf numFmtId="0" fontId="3" fillId="9" borderId="7" xfId="0" applyFont="1" applyFill="1" applyBorder="1" applyAlignment="1" applyProtection="1">
      <alignment horizontal="center"/>
      <protection hidden="1"/>
    </xf>
    <xf numFmtId="0" fontId="0" fillId="8" borderId="54" xfId="0" applyFill="1" applyBorder="1"/>
    <xf numFmtId="0" fontId="0" fillId="8" borderId="8" xfId="0" applyFill="1" applyBorder="1"/>
    <xf numFmtId="0" fontId="16" fillId="9" borderId="22" xfId="0" applyFont="1" applyFill="1" applyBorder="1" applyAlignment="1" applyProtection="1">
      <alignment horizontal="center"/>
      <protection hidden="1"/>
    </xf>
    <xf numFmtId="12" fontId="3" fillId="9" borderId="43" xfId="0" applyNumberFormat="1" applyFont="1" applyFill="1" applyBorder="1" applyAlignment="1" applyProtection="1">
      <alignment horizontal="center" vertical="center"/>
      <protection hidden="1"/>
    </xf>
    <xf numFmtId="9" fontId="4" fillId="5" borderId="8" xfId="0" applyNumberFormat="1" applyFont="1" applyFill="1" applyBorder="1"/>
    <xf numFmtId="9" fontId="4" fillId="10" borderId="8" xfId="0" applyNumberFormat="1" applyFont="1" applyFill="1" applyBorder="1"/>
    <xf numFmtId="9" fontId="0" fillId="9" borderId="8" xfId="0" applyNumberFormat="1" applyFill="1" applyBorder="1"/>
    <xf numFmtId="9" fontId="0" fillId="8" borderId="8" xfId="0" applyNumberFormat="1" applyFill="1" applyBorder="1"/>
    <xf numFmtId="0" fontId="3" fillId="2" borderId="55" xfId="0" applyFont="1" applyFill="1" applyBorder="1" applyProtection="1">
      <protection hidden="1"/>
    </xf>
    <xf numFmtId="0" fontId="4" fillId="5" borderId="13" xfId="0" applyFont="1" applyFill="1" applyBorder="1" applyProtection="1">
      <protection hidden="1"/>
    </xf>
    <xf numFmtId="0" fontId="4" fillId="5" borderId="19" xfId="0" applyFont="1" applyFill="1" applyBorder="1" applyAlignment="1" applyProtection="1">
      <alignment horizontal="right"/>
      <protection hidden="1"/>
    </xf>
    <xf numFmtId="0" fontId="3" fillId="5" borderId="14" xfId="0" applyFont="1" applyFill="1" applyBorder="1" applyAlignment="1" applyProtection="1">
      <alignment horizontal="right"/>
      <protection hidden="1"/>
    </xf>
    <xf numFmtId="0" fontId="3" fillId="5" borderId="15" xfId="0" applyFont="1" applyFill="1" applyBorder="1" applyProtection="1">
      <protection hidden="1"/>
    </xf>
    <xf numFmtId="0" fontId="4" fillId="5" borderId="56" xfId="0" applyFont="1" applyFill="1" applyBorder="1" applyAlignment="1" applyProtection="1">
      <alignment vertical="center"/>
      <protection hidden="1"/>
    </xf>
    <xf numFmtId="0" fontId="16" fillId="5" borderId="24" xfId="0" applyFont="1" applyFill="1" applyBorder="1" applyAlignment="1" applyProtection="1">
      <alignment horizontal="right" vertical="center"/>
      <protection hidden="1"/>
    </xf>
    <xf numFmtId="0" fontId="12" fillId="0" borderId="57" xfId="0" applyFont="1" applyFill="1" applyBorder="1" applyAlignment="1" applyProtection="1">
      <alignment horizontal="center"/>
      <protection hidden="1"/>
    </xf>
    <xf numFmtId="0" fontId="12" fillId="0" borderId="58" xfId="0" applyFont="1" applyFill="1" applyBorder="1" applyAlignment="1" applyProtection="1">
      <alignment horizontal="center"/>
      <protection hidden="1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4" fillId="5" borderId="54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right"/>
      <protection hidden="1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164" fontId="8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0" applyNumberFormat="1" applyFont="1" applyFill="1" applyBorder="1" applyAlignment="1" applyProtection="1">
      <alignment horizontal="center" vertical="center" wrapText="1"/>
      <protection hidden="1"/>
    </xf>
    <xf numFmtId="164" fontId="8" fillId="9" borderId="5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16" fillId="3" borderId="57" xfId="0" applyFont="1" applyFill="1" applyBorder="1" applyAlignment="1" applyProtection="1">
      <alignment horizontal="center"/>
      <protection hidden="1"/>
    </xf>
    <xf numFmtId="0" fontId="28" fillId="3" borderId="57" xfId="0" applyFont="1" applyFill="1" applyBorder="1" applyAlignment="1" applyProtection="1">
      <alignment horizontal="center"/>
      <protection hidden="1"/>
    </xf>
    <xf numFmtId="9" fontId="3" fillId="2" borderId="57" xfId="3" applyFont="1" applyFill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 applyProtection="1">
      <alignment horizontal="center"/>
      <protection hidden="1"/>
    </xf>
    <xf numFmtId="0" fontId="3" fillId="5" borderId="0" xfId="0" quotePrefix="1" applyFont="1" applyFill="1" applyBorder="1" applyAlignment="1" applyProtection="1">
      <alignment horizontal="center"/>
      <protection hidden="1"/>
    </xf>
    <xf numFmtId="0" fontId="3" fillId="0" borderId="0" xfId="0" quotePrefix="1" applyNumberFormat="1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16" fillId="3" borderId="26" xfId="0" applyFont="1" applyFill="1" applyBorder="1" applyAlignment="1" applyProtection="1">
      <alignment horizontal="center"/>
      <protection hidden="1"/>
    </xf>
    <xf numFmtId="0" fontId="3" fillId="9" borderId="29" xfId="0" applyFont="1" applyFill="1" applyBorder="1" applyAlignment="1" applyProtection="1">
      <alignment horizontal="center"/>
      <protection hidden="1"/>
    </xf>
    <xf numFmtId="164" fontId="8" fillId="5" borderId="62" xfId="0" applyNumberFormat="1" applyFont="1" applyFill="1" applyBorder="1" applyAlignment="1" applyProtection="1">
      <alignment horizontal="center"/>
      <protection hidden="1"/>
    </xf>
    <xf numFmtId="164" fontId="3" fillId="9" borderId="8" xfId="0" applyNumberFormat="1" applyFont="1" applyFill="1" applyBorder="1" applyAlignment="1" applyProtection="1">
      <alignment horizontal="center"/>
      <protection hidden="1"/>
    </xf>
    <xf numFmtId="0" fontId="39" fillId="11" borderId="38" xfId="0" applyFont="1" applyFill="1" applyBorder="1" applyAlignment="1" applyProtection="1">
      <alignment horizontal="center"/>
      <protection hidden="1"/>
    </xf>
    <xf numFmtId="1" fontId="43" fillId="11" borderId="33" xfId="0" applyNumberFormat="1" applyFont="1" applyFill="1" applyBorder="1" applyAlignment="1" applyProtection="1">
      <alignment horizontal="center"/>
      <protection hidden="1"/>
    </xf>
    <xf numFmtId="0" fontId="39" fillId="11" borderId="39" xfId="0" applyFont="1" applyFill="1" applyBorder="1" applyAlignment="1" applyProtection="1">
      <protection hidden="1"/>
    </xf>
    <xf numFmtId="9" fontId="43" fillId="11" borderId="34" xfId="0" applyNumberFormat="1" applyFont="1" applyFill="1" applyBorder="1" applyAlignment="1" applyProtection="1">
      <alignment horizontal="center"/>
      <protection hidden="1"/>
    </xf>
    <xf numFmtId="0" fontId="3" fillId="0" borderId="63" xfId="0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5" xfId="0" applyFont="1" applyFill="1" applyBorder="1" applyAlignment="1" applyProtection="1">
      <alignment horizontal="center"/>
      <protection hidden="1"/>
    </xf>
    <xf numFmtId="0" fontId="22" fillId="0" borderId="35" xfId="0" applyFont="1" applyFill="1" applyBorder="1" applyAlignment="1" applyProtection="1">
      <alignment horizontal="center"/>
      <protection hidden="1"/>
    </xf>
    <xf numFmtId="0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9" borderId="63" xfId="0" applyFont="1" applyFill="1" applyBorder="1" applyAlignment="1" applyProtection="1">
      <alignment horizontal="right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shrinkToFit="1"/>
      <protection locked="0"/>
    </xf>
    <xf numFmtId="0" fontId="16" fillId="9" borderId="67" xfId="0" applyFont="1" applyFill="1" applyBorder="1" applyAlignment="1" applyProtection="1">
      <alignment horizontal="right" vertical="center"/>
      <protection hidden="1"/>
    </xf>
    <xf numFmtId="0" fontId="0" fillId="0" borderId="50" xfId="0" applyFont="1" applyBorder="1" applyAlignment="1" applyProtection="1">
      <alignment shrinkToFit="1"/>
      <protection locked="0"/>
    </xf>
    <xf numFmtId="0" fontId="0" fillId="0" borderId="34" xfId="0" applyFont="1" applyBorder="1" applyAlignment="1" applyProtection="1">
      <alignment shrinkToFit="1"/>
      <protection locked="0"/>
    </xf>
    <xf numFmtId="1" fontId="3" fillId="5" borderId="8" xfId="0" applyNumberFormat="1" applyFont="1" applyFill="1" applyBorder="1" applyAlignment="1" applyProtection="1">
      <alignment horizontal="center"/>
      <protection hidden="1"/>
    </xf>
    <xf numFmtId="0" fontId="3" fillId="0" borderId="63" xfId="0" applyFont="1" applyFill="1" applyBorder="1" applyAlignment="1" applyProtection="1">
      <alignment vertical="center" wrapText="1"/>
      <protection hidden="1"/>
    </xf>
    <xf numFmtId="0" fontId="1" fillId="0" borderId="68" xfId="0" applyFont="1" applyBorder="1" applyAlignment="1" applyProtection="1">
      <alignment shrinkToFit="1"/>
      <protection locked="0"/>
    </xf>
    <xf numFmtId="0" fontId="40" fillId="0" borderId="0" xfId="0" applyFont="1" applyFill="1" applyAlignment="1"/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70" xfId="0" applyFont="1" applyFill="1" applyBorder="1" applyAlignment="1" applyProtection="1">
      <alignment horizontal="right" vertical="center" wrapText="1"/>
      <protection hidden="1"/>
    </xf>
    <xf numFmtId="0" fontId="8" fillId="8" borderId="71" xfId="0" applyFont="1" applyFill="1" applyBorder="1" applyAlignment="1" applyProtection="1">
      <alignment horizontal="right" vertical="center" wrapText="1"/>
      <protection hidden="1"/>
    </xf>
    <xf numFmtId="0" fontId="8" fillId="8" borderId="70" xfId="0" applyNumberFormat="1" applyFont="1" applyFill="1" applyBorder="1" applyAlignment="1" applyProtection="1">
      <alignment horizontal="right" vertical="center" wrapText="1"/>
      <protection hidden="1"/>
    </xf>
    <xf numFmtId="0" fontId="8" fillId="8" borderId="71" xfId="0" applyNumberFormat="1" applyFont="1" applyFill="1" applyBorder="1" applyAlignment="1" applyProtection="1">
      <alignment horizontal="right" vertical="center" wrapText="1"/>
      <protection hidden="1"/>
    </xf>
    <xf numFmtId="0" fontId="3" fillId="8" borderId="72" xfId="0" applyFont="1" applyFill="1" applyBorder="1" applyAlignment="1" applyProtection="1">
      <alignment horizontal="right" vertical="center"/>
      <protection hidden="1"/>
    </xf>
    <xf numFmtId="0" fontId="16" fillId="8" borderId="73" xfId="0" applyFont="1" applyFill="1" applyBorder="1" applyAlignment="1" applyProtection="1">
      <alignment horizontal="right" vertical="center"/>
      <protection hidden="1"/>
    </xf>
    <xf numFmtId="0" fontId="1" fillId="0" borderId="35" xfId="0" applyFont="1" applyBorder="1" applyAlignment="1" applyProtection="1">
      <alignment shrinkToFit="1"/>
      <protection locked="0"/>
    </xf>
    <xf numFmtId="0" fontId="1" fillId="0" borderId="74" xfId="0" applyFont="1" applyBorder="1" applyAlignment="1" applyProtection="1">
      <alignment shrinkToFit="1"/>
      <protection locked="0"/>
    </xf>
    <xf numFmtId="0" fontId="12" fillId="0" borderId="26" xfId="0" applyFont="1" applyFill="1" applyBorder="1" applyAlignment="1" applyProtection="1">
      <alignment horizontal="center"/>
      <protection hidden="1"/>
    </xf>
    <xf numFmtId="0" fontId="28" fillId="3" borderId="26" xfId="0" applyFont="1" applyFill="1" applyBorder="1" applyAlignment="1" applyProtection="1">
      <alignment horizontal="center"/>
      <protection hidden="1"/>
    </xf>
    <xf numFmtId="9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5" borderId="8" xfId="0" applyFont="1" applyFill="1" applyBorder="1" applyAlignment="1" applyProtection="1">
      <protection hidden="1"/>
    </xf>
    <xf numFmtId="164" fontId="8" fillId="5" borderId="8" xfId="0" applyNumberFormat="1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 shrinkToFit="1"/>
      <protection hidden="1"/>
    </xf>
    <xf numFmtId="9" fontId="0" fillId="0" borderId="54" xfId="0" quotePrefix="1" applyNumberFormat="1" applyFill="1" applyBorder="1" applyAlignment="1">
      <alignment horizontal="center"/>
    </xf>
    <xf numFmtId="0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4" xfId="0" applyFont="1" applyFill="1" applyBorder="1" applyAlignment="1" applyProtection="1">
      <alignment horizontal="right" inden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49" fillId="12" borderId="0" xfId="0" applyFont="1" applyFill="1" applyAlignment="1">
      <alignment horizontal="center"/>
    </xf>
    <xf numFmtId="9" fontId="50" fillId="13" borderId="0" xfId="0" applyNumberFormat="1" applyFont="1" applyFill="1" applyAlignment="1">
      <alignment horizontal="center"/>
    </xf>
    <xf numFmtId="0" fontId="50" fillId="0" borderId="0" xfId="0" applyFont="1" applyFill="1" applyAlignment="1"/>
    <xf numFmtId="9" fontId="0" fillId="1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Alignment="1">
      <alignment horizontal="left" vertical="center" wrapText="1"/>
    </xf>
    <xf numFmtId="0" fontId="0" fillId="5" borderId="0" xfId="0" applyFill="1"/>
    <xf numFmtId="9" fontId="0" fillId="5" borderId="0" xfId="0" applyNumberForma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45" fillId="5" borderId="0" xfId="0" applyFont="1" applyFill="1"/>
    <xf numFmtId="0" fontId="45" fillId="5" borderId="0" xfId="0" applyFont="1" applyFill="1" applyAlignment="1">
      <alignment horizontal="center"/>
    </xf>
    <xf numFmtId="0" fontId="46" fillId="5" borderId="0" xfId="0" applyFont="1" applyFill="1" applyBorder="1" applyAlignment="1">
      <alignment horizontal="center" vertical="center" shrinkToFit="1"/>
    </xf>
    <xf numFmtId="0" fontId="46" fillId="5" borderId="25" xfId="0" applyFont="1" applyFill="1" applyBorder="1" applyAlignment="1">
      <alignment horizontal="center" vertical="center"/>
    </xf>
    <xf numFmtId="0" fontId="46" fillId="5" borderId="25" xfId="0" applyFont="1" applyFill="1" applyBorder="1" applyAlignment="1">
      <alignment horizontal="left" vertical="center" wrapText="1"/>
    </xf>
    <xf numFmtId="0" fontId="45" fillId="5" borderId="8" xfId="0" applyFont="1" applyFill="1" applyBorder="1" applyAlignment="1">
      <alignment horizontal="center" vertical="center"/>
    </xf>
    <xf numFmtId="0" fontId="45" fillId="15" borderId="23" xfId="0" applyFont="1" applyFill="1" applyBorder="1" applyAlignment="1">
      <alignment horizontal="center"/>
    </xf>
    <xf numFmtId="9" fontId="45" fillId="15" borderId="23" xfId="0" applyNumberFormat="1" applyFont="1" applyFill="1" applyBorder="1" applyAlignment="1"/>
    <xf numFmtId="0" fontId="45" fillId="16" borderId="23" xfId="0" applyFont="1" applyFill="1" applyBorder="1" applyAlignment="1">
      <alignment horizontal="center"/>
    </xf>
    <xf numFmtId="9" fontId="45" fillId="16" borderId="23" xfId="0" applyNumberFormat="1" applyFont="1" applyFill="1" applyBorder="1" applyAlignment="1">
      <alignment horizontal="center"/>
    </xf>
    <xf numFmtId="0" fontId="52" fillId="16" borderId="23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16" borderId="75" xfId="0" applyFont="1" applyFill="1" applyBorder="1" applyAlignment="1">
      <alignment horizontal="center"/>
    </xf>
    <xf numFmtId="9" fontId="45" fillId="16" borderId="7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45" fillId="16" borderId="23" xfId="0" applyNumberFormat="1" applyFont="1" applyFill="1" applyBorder="1" applyAlignment="1"/>
    <xf numFmtId="0" fontId="54" fillId="0" borderId="0" xfId="0" applyFont="1" applyFill="1" applyAlignment="1">
      <alignment horizontal="center" vertical="top" wrapText="1"/>
    </xf>
    <xf numFmtId="0" fontId="55" fillId="0" borderId="0" xfId="0" applyFont="1"/>
    <xf numFmtId="0" fontId="54" fillId="0" borderId="0" xfId="0" applyFont="1" applyFill="1" applyAlignment="1">
      <alignment horizontal="center"/>
    </xf>
    <xf numFmtId="0" fontId="45" fillId="19" borderId="75" xfId="0" applyFont="1" applyFill="1" applyBorder="1" applyAlignment="1">
      <alignment horizontal="center"/>
    </xf>
    <xf numFmtId="9" fontId="45" fillId="19" borderId="75" xfId="0" applyNumberFormat="1" applyFont="1" applyFill="1" applyBorder="1" applyAlignment="1">
      <alignment horizontal="center"/>
    </xf>
    <xf numFmtId="9" fontId="45" fillId="19" borderId="23" xfId="0" applyNumberFormat="1" applyFont="1" applyFill="1" applyBorder="1" applyAlignment="1">
      <alignment horizontal="center"/>
    </xf>
    <xf numFmtId="0" fontId="45" fillId="19" borderId="23" xfId="0" applyFont="1" applyFill="1" applyBorder="1" applyAlignment="1">
      <alignment horizontal="center"/>
    </xf>
    <xf numFmtId="9" fontId="45" fillId="19" borderId="23" xfId="0" applyNumberFormat="1" applyFont="1" applyFill="1" applyBorder="1" applyAlignment="1"/>
    <xf numFmtId="0" fontId="3" fillId="0" borderId="67" xfId="0" applyFont="1" applyFill="1" applyBorder="1" applyAlignment="1" applyProtection="1">
      <alignment horizontal="center" vertical="center" wrapText="1" shrinkToFit="1"/>
      <protection locked="0"/>
    </xf>
    <xf numFmtId="0" fontId="16" fillId="0" borderId="21" xfId="0" applyFont="1" applyFill="1" applyBorder="1" applyAlignment="1" applyProtection="1">
      <alignment horizontal="center" vertical="center" wrapText="1" shrinkToFit="1"/>
      <protection locked="0"/>
    </xf>
    <xf numFmtId="0" fontId="16" fillId="0" borderId="77" xfId="0" applyFont="1" applyFill="1" applyBorder="1" applyAlignment="1" applyProtection="1">
      <alignment horizontal="center" vertical="center" wrapText="1" shrinkToFit="1"/>
      <protection locked="0"/>
    </xf>
    <xf numFmtId="0" fontId="33" fillId="10" borderId="0" xfId="0" applyFont="1" applyFill="1" applyBorder="1" applyAlignment="1" applyProtection="1">
      <alignment horizontal="center" vertical="center" textRotation="90" wrapText="1"/>
      <protection hidden="1"/>
    </xf>
    <xf numFmtId="0" fontId="30" fillId="10" borderId="9" xfId="0" applyFont="1" applyFill="1" applyBorder="1" applyAlignment="1" applyProtection="1">
      <alignment horizontal="center" vertical="center" textRotation="90" wrapText="1"/>
      <protection hidden="1"/>
    </xf>
    <xf numFmtId="0" fontId="30" fillId="10" borderId="0" xfId="0" applyFont="1" applyFill="1" applyBorder="1" applyAlignment="1" applyProtection="1">
      <alignment horizontal="center" vertical="center" textRotation="90" wrapText="1"/>
      <protection hidden="1"/>
    </xf>
    <xf numFmtId="0" fontId="30" fillId="10" borderId="16" xfId="0" applyFont="1" applyFill="1" applyBorder="1" applyAlignment="1" applyProtection="1">
      <alignment horizontal="center" vertical="center" textRotation="90" wrapText="1"/>
      <protection hidden="1"/>
    </xf>
    <xf numFmtId="0" fontId="30" fillId="10" borderId="24" xfId="0" applyFont="1" applyFill="1" applyBorder="1" applyAlignment="1" applyProtection="1">
      <alignment horizontal="center" vertical="center" textRotation="90" wrapText="1"/>
      <protection hidden="1"/>
    </xf>
    <xf numFmtId="49" fontId="6" fillId="0" borderId="19" xfId="0" applyNumberFormat="1" applyFont="1" applyFill="1" applyBorder="1" applyAlignment="1" applyProtection="1">
      <alignment horizontal="center"/>
      <protection hidden="1"/>
    </xf>
    <xf numFmtId="0" fontId="4" fillId="10" borderId="76" xfId="0" applyFont="1" applyFill="1" applyBorder="1" applyAlignment="1" applyProtection="1">
      <alignment horizontal="center" vertical="center" shrinkToFit="1"/>
      <protection hidden="1"/>
    </xf>
    <xf numFmtId="0" fontId="4" fillId="10" borderId="31" xfId="0" applyFont="1" applyFill="1" applyBorder="1" applyAlignment="1" applyProtection="1">
      <alignment horizontal="center" vertical="center" shrinkToFit="1"/>
      <protection hidden="1"/>
    </xf>
    <xf numFmtId="0" fontId="4" fillId="10" borderId="45" xfId="0" applyFont="1" applyFill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right" indent="1"/>
      <protection hidden="1"/>
    </xf>
    <xf numFmtId="0" fontId="3" fillId="5" borderId="24" xfId="0" applyFont="1" applyFill="1" applyBorder="1" applyAlignment="1" applyProtection="1">
      <alignment horizontal="right" indent="1"/>
      <protection hidden="1"/>
    </xf>
    <xf numFmtId="0" fontId="16" fillId="5" borderId="0" xfId="0" applyFont="1" applyFill="1" applyBorder="1" applyAlignment="1" applyProtection="1">
      <alignment horizontal="right" indent="1"/>
      <protection hidden="1"/>
    </xf>
    <xf numFmtId="0" fontId="16" fillId="5" borderId="9" xfId="0" applyFont="1" applyFill="1" applyBorder="1" applyAlignment="1" applyProtection="1">
      <alignment horizontal="right" indent="1"/>
      <protection hidden="1"/>
    </xf>
    <xf numFmtId="0" fontId="16" fillId="5" borderId="19" xfId="0" applyFont="1" applyFill="1" applyBorder="1" applyAlignment="1" applyProtection="1">
      <alignment horizontal="right" indent="1"/>
      <protection hidden="1"/>
    </xf>
    <xf numFmtId="0" fontId="16" fillId="5" borderId="14" xfId="0" applyFont="1" applyFill="1" applyBorder="1" applyAlignment="1" applyProtection="1">
      <alignment horizontal="right" indent="1"/>
      <protection hidden="1"/>
    </xf>
    <xf numFmtId="49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63" xfId="0" applyFont="1" applyFill="1" applyBorder="1" applyAlignment="1" applyProtection="1">
      <alignment horizontal="center" vertical="center" wrapText="1" shrinkToFit="1"/>
    </xf>
    <xf numFmtId="1" fontId="8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6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right" shrinkToFit="1"/>
      <protection hidden="1"/>
    </xf>
    <xf numFmtId="0" fontId="3" fillId="5" borderId="0" xfId="0" applyFont="1" applyFill="1" applyBorder="1" applyAlignment="1" applyProtection="1">
      <alignment horizontal="right" shrinkToFit="1"/>
      <protection hidden="1"/>
    </xf>
    <xf numFmtId="0" fontId="3" fillId="5" borderId="9" xfId="0" applyFont="1" applyFill="1" applyBorder="1" applyAlignment="1" applyProtection="1">
      <alignment horizontal="right" shrinkToFit="1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4" fillId="5" borderId="76" xfId="0" applyFont="1" applyFill="1" applyBorder="1" applyAlignment="1" applyProtection="1">
      <alignment horizontal="center" vertical="center"/>
      <protection hidden="1"/>
    </xf>
    <xf numFmtId="0" fontId="4" fillId="5" borderId="46" xfId="0" applyFont="1" applyFill="1" applyBorder="1" applyAlignment="1" applyProtection="1">
      <alignment horizontal="center" vertical="center"/>
      <protection hidden="1"/>
    </xf>
    <xf numFmtId="0" fontId="3" fillId="9" borderId="78" xfId="0" applyFont="1" applyFill="1" applyBorder="1" applyAlignment="1" applyProtection="1">
      <alignment horizontal="center" vertical="center"/>
      <protection hidden="1"/>
    </xf>
    <xf numFmtId="0" fontId="3" fillId="9" borderId="66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" fillId="9" borderId="24" xfId="0" applyFont="1" applyFill="1" applyBorder="1" applyAlignment="1" applyProtection="1">
      <alignment horizontal="center" vertical="center"/>
      <protection hidden="1"/>
    </xf>
    <xf numFmtId="1" fontId="8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0" xfId="0" applyFont="1" applyFill="1" applyBorder="1" applyAlignment="1" applyProtection="1">
      <alignment horizontal="center"/>
      <protection hidden="1"/>
    </xf>
    <xf numFmtId="0" fontId="3" fillId="5" borderId="36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23" fillId="9" borderId="37" xfId="0" applyFont="1" applyFill="1" applyBorder="1" applyAlignment="1" applyProtection="1">
      <alignment horizontal="center" vertical="center" wrapText="1"/>
      <protection hidden="1"/>
    </xf>
    <xf numFmtId="0" fontId="23" fillId="9" borderId="0" xfId="0" applyFont="1" applyFill="1" applyBorder="1" applyAlignment="1" applyProtection="1">
      <alignment horizontal="center" vertical="center" wrapText="1"/>
      <protection hidden="1"/>
    </xf>
    <xf numFmtId="0" fontId="23" fillId="9" borderId="9" xfId="0" applyFont="1" applyFill="1" applyBorder="1" applyAlignment="1" applyProtection="1">
      <alignment horizontal="center" vertical="center" wrapText="1"/>
      <protection hidden="1"/>
    </xf>
    <xf numFmtId="0" fontId="23" fillId="9" borderId="79" xfId="0" applyFont="1" applyFill="1" applyBorder="1" applyAlignment="1" applyProtection="1">
      <alignment horizontal="center" vertical="center" wrapText="1"/>
      <protection hidden="1"/>
    </xf>
    <xf numFmtId="0" fontId="23" fillId="9" borderId="25" xfId="0" applyFont="1" applyFill="1" applyBorder="1" applyAlignment="1" applyProtection="1">
      <alignment horizontal="center" vertical="center" wrapText="1"/>
      <protection hidden="1"/>
    </xf>
    <xf numFmtId="0" fontId="23" fillId="9" borderId="65" xfId="0" applyFont="1" applyFill="1" applyBorder="1" applyAlignment="1" applyProtection="1">
      <alignment horizontal="center" vertical="center" wrapText="1"/>
      <protection hidden="1"/>
    </xf>
    <xf numFmtId="0" fontId="20" fillId="9" borderId="15" xfId="0" applyFont="1" applyFill="1" applyBorder="1" applyAlignment="1" applyProtection="1">
      <alignment horizontal="center" vertical="center"/>
      <protection hidden="1"/>
    </xf>
    <xf numFmtId="0" fontId="20" fillId="9" borderId="9" xfId="0" applyFont="1" applyFill="1" applyBorder="1" applyAlignment="1" applyProtection="1">
      <alignment horizontal="center" vertical="center"/>
      <protection hidden="1"/>
    </xf>
    <xf numFmtId="0" fontId="20" fillId="9" borderId="80" xfId="0" applyFont="1" applyFill="1" applyBorder="1" applyAlignment="1" applyProtection="1">
      <alignment horizontal="center" vertical="center"/>
      <protection hidden="1"/>
    </xf>
    <xf numFmtId="0" fontId="20" fillId="9" borderId="65" xfId="0" applyFont="1" applyFill="1" applyBorder="1" applyAlignment="1" applyProtection="1">
      <alignment horizontal="center" vertical="center"/>
      <protection hidden="1"/>
    </xf>
    <xf numFmtId="0" fontId="41" fillId="8" borderId="15" xfId="0" applyFont="1" applyFill="1" applyBorder="1" applyAlignment="1" applyProtection="1">
      <alignment horizontal="center" vertical="center"/>
      <protection hidden="1"/>
    </xf>
    <xf numFmtId="0" fontId="41" fillId="8" borderId="9" xfId="0" applyFont="1" applyFill="1" applyBorder="1" applyAlignment="1" applyProtection="1">
      <alignment horizontal="center" vertical="center"/>
      <protection hidden="1"/>
    </xf>
    <xf numFmtId="0" fontId="41" fillId="8" borderId="80" xfId="0" applyFont="1" applyFill="1" applyBorder="1" applyAlignment="1" applyProtection="1">
      <alignment horizontal="center" vertical="center"/>
      <protection hidden="1"/>
    </xf>
    <xf numFmtId="0" fontId="41" fillId="8" borderId="65" xfId="0" applyFont="1" applyFill="1" applyBorder="1" applyAlignment="1" applyProtection="1">
      <alignment horizontal="center" vertical="center"/>
      <protection hidden="1"/>
    </xf>
    <xf numFmtId="164" fontId="8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78" xfId="0" applyFont="1" applyFill="1" applyBorder="1" applyAlignment="1" applyProtection="1">
      <alignment horizontal="center" vertical="center" wrapText="1"/>
      <protection hidden="1"/>
    </xf>
    <xf numFmtId="0" fontId="3" fillId="9" borderId="66" xfId="0" applyFont="1" applyFill="1" applyBorder="1" applyAlignment="1" applyProtection="1">
      <alignment horizontal="center" vertical="center" wrapText="1"/>
      <protection hidden="1"/>
    </xf>
    <xf numFmtId="0" fontId="3" fillId="9" borderId="28" xfId="0" applyFont="1" applyFill="1" applyBorder="1" applyAlignment="1" applyProtection="1">
      <alignment horizontal="center" vertical="center" wrapText="1"/>
      <protection hidden="1"/>
    </xf>
    <xf numFmtId="0" fontId="3" fillId="9" borderId="24" xfId="0" applyFont="1" applyFill="1" applyBorder="1" applyAlignment="1" applyProtection="1">
      <alignment horizontal="center" vertical="center" wrapText="1"/>
      <protection hidden="1"/>
    </xf>
    <xf numFmtId="1" fontId="3" fillId="9" borderId="78" xfId="0" applyNumberFormat="1" applyFont="1" applyFill="1" applyBorder="1" applyAlignment="1" applyProtection="1">
      <alignment horizontal="center" vertical="center" wrapText="1"/>
      <protection hidden="1"/>
    </xf>
    <xf numFmtId="1" fontId="3" fillId="9" borderId="66" xfId="0" applyNumberFormat="1" applyFont="1" applyFill="1" applyBorder="1" applyAlignment="1" applyProtection="1">
      <alignment horizontal="center" vertical="center" wrapText="1"/>
      <protection hidden="1"/>
    </xf>
    <xf numFmtId="1" fontId="3" fillId="9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8" borderId="15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80" xfId="0" applyFont="1" applyFill="1" applyBorder="1" applyAlignment="1" applyProtection="1">
      <alignment horizontal="center" vertical="center"/>
      <protection hidden="1"/>
    </xf>
    <xf numFmtId="0" fontId="23" fillId="8" borderId="25" xfId="0" applyFont="1" applyFill="1" applyBorder="1" applyAlignment="1" applyProtection="1">
      <alignment horizontal="center" vertical="center"/>
      <protection hidden="1"/>
    </xf>
    <xf numFmtId="0" fontId="23" fillId="8" borderId="65" xfId="0" applyFont="1" applyFill="1" applyBorder="1" applyAlignment="1" applyProtection="1">
      <alignment horizontal="center" vertical="center"/>
      <protection hidden="1"/>
    </xf>
    <xf numFmtId="0" fontId="23" fillId="9" borderId="15" xfId="0" applyFont="1" applyFill="1" applyBorder="1" applyAlignment="1" applyProtection="1">
      <alignment horizontal="center" vertical="center" wrapText="1"/>
      <protection hidden="1"/>
    </xf>
    <xf numFmtId="0" fontId="23" fillId="9" borderId="80" xfId="0" applyFont="1" applyFill="1" applyBorder="1" applyAlignment="1" applyProtection="1">
      <alignment horizontal="center" vertical="center" wrapText="1"/>
      <protection hidden="1"/>
    </xf>
    <xf numFmtId="1" fontId="3" fillId="8" borderId="78" xfId="0" applyNumberFormat="1" applyFont="1" applyFill="1" applyBorder="1" applyAlignment="1" applyProtection="1">
      <alignment horizontal="center" vertical="center" wrapText="1"/>
      <protection hidden="1"/>
    </xf>
    <xf numFmtId="1" fontId="3" fillId="8" borderId="66" xfId="0" applyNumberFormat="1" applyFont="1" applyFill="1" applyBorder="1" applyAlignment="1" applyProtection="1">
      <alignment horizontal="center" vertical="center" wrapText="1"/>
      <protection hidden="1"/>
    </xf>
    <xf numFmtId="1" fontId="3" fillId="8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8" borderId="9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5" fillId="10" borderId="19" xfId="0" applyFont="1" applyFill="1" applyBorder="1" applyAlignment="1" applyProtection="1">
      <alignment horizontal="center" vertical="center" textRotation="90" wrapText="1"/>
      <protection hidden="1"/>
    </xf>
    <xf numFmtId="0" fontId="35" fillId="10" borderId="14" xfId="0" applyFont="1" applyFill="1" applyBorder="1" applyAlignment="1" applyProtection="1">
      <alignment horizontal="center" vertical="center" textRotation="90" wrapText="1"/>
      <protection hidden="1"/>
    </xf>
    <xf numFmtId="0" fontId="35" fillId="10" borderId="0" xfId="0" applyFont="1" applyFill="1" applyBorder="1" applyAlignment="1" applyProtection="1">
      <alignment horizontal="center" vertical="center" textRotation="90" wrapText="1"/>
      <protection hidden="1"/>
    </xf>
    <xf numFmtId="0" fontId="35" fillId="10" borderId="9" xfId="0" applyFont="1" applyFill="1" applyBorder="1" applyAlignment="1" applyProtection="1">
      <alignment horizontal="center" vertical="center" textRotation="90" wrapText="1"/>
      <protection hidden="1"/>
    </xf>
    <xf numFmtId="0" fontId="35" fillId="10" borderId="16" xfId="0" applyFont="1" applyFill="1" applyBorder="1" applyAlignment="1" applyProtection="1">
      <alignment horizontal="center" vertical="center" textRotation="90" wrapText="1"/>
      <protection hidden="1"/>
    </xf>
    <xf numFmtId="0" fontId="35" fillId="10" borderId="24" xfId="0" applyFont="1" applyFill="1" applyBorder="1" applyAlignment="1" applyProtection="1">
      <alignment horizontal="center" vertical="center" textRotation="90" wrapText="1"/>
      <protection hidden="1"/>
    </xf>
    <xf numFmtId="0" fontId="20" fillId="10" borderId="15" xfId="0" applyFont="1" applyFill="1" applyBorder="1" applyAlignment="1" applyProtection="1">
      <alignment horizontal="center" vertical="center" shrinkToFit="1"/>
      <protection hidden="1"/>
    </xf>
    <xf numFmtId="0" fontId="20" fillId="10" borderId="9" xfId="0" applyFont="1" applyFill="1" applyBorder="1" applyAlignment="1" applyProtection="1">
      <alignment horizontal="center" vertical="center" shrinkToFit="1"/>
      <protection hidden="1"/>
    </xf>
    <xf numFmtId="0" fontId="20" fillId="10" borderId="80" xfId="0" applyFont="1" applyFill="1" applyBorder="1" applyAlignment="1" applyProtection="1">
      <alignment horizontal="center" vertical="center" shrinkToFit="1"/>
      <protection hidden="1"/>
    </xf>
    <xf numFmtId="0" fontId="20" fillId="10" borderId="65" xfId="0" applyFont="1" applyFill="1" applyBorder="1" applyAlignment="1" applyProtection="1">
      <alignment horizontal="center" vertical="center" shrinkToFit="1"/>
      <protection hidden="1"/>
    </xf>
    <xf numFmtId="0" fontId="16" fillId="5" borderId="0" xfId="0" applyFont="1" applyFill="1" applyBorder="1" applyAlignment="1" applyProtection="1">
      <alignment horizontal="right"/>
      <protection hidden="1"/>
    </xf>
    <xf numFmtId="0" fontId="16" fillId="5" borderId="9" xfId="0" applyFont="1" applyFill="1" applyBorder="1" applyAlignment="1" applyProtection="1">
      <alignment horizontal="right"/>
      <protection hidden="1"/>
    </xf>
    <xf numFmtId="0" fontId="3" fillId="0" borderId="82" xfId="0" applyFont="1" applyFill="1" applyBorder="1" applyAlignment="1" applyProtection="1">
      <alignment horizontal="center" vertical="center" shrinkToFit="1"/>
      <protection hidden="1"/>
    </xf>
    <xf numFmtId="0" fontId="3" fillId="0" borderId="83" xfId="0" applyFont="1" applyFill="1" applyBorder="1" applyAlignment="1" applyProtection="1">
      <alignment horizontal="center" vertical="center" shrinkToFit="1"/>
      <protection hidden="1"/>
    </xf>
    <xf numFmtId="0" fontId="3" fillId="0" borderId="84" xfId="0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0" fontId="3" fillId="8" borderId="85" xfId="0" applyFont="1" applyFill="1" applyBorder="1" applyAlignment="1" applyProtection="1">
      <alignment horizontal="right" vertical="center"/>
      <protection hidden="1"/>
    </xf>
    <xf numFmtId="0" fontId="3" fillId="8" borderId="86" xfId="0" applyFont="1" applyFill="1" applyBorder="1" applyAlignment="1" applyProtection="1">
      <alignment horizontal="right" vertical="center"/>
      <protection hidden="1"/>
    </xf>
    <xf numFmtId="0" fontId="3" fillId="8" borderId="87" xfId="0" applyFont="1" applyFill="1" applyBorder="1" applyAlignment="1" applyProtection="1">
      <alignment horizontal="right" vertical="center"/>
      <protection hidden="1"/>
    </xf>
    <xf numFmtId="0" fontId="16" fillId="8" borderId="88" xfId="0" applyFont="1" applyFill="1" applyBorder="1" applyAlignment="1" applyProtection="1">
      <alignment horizontal="right" vertical="center"/>
      <protection hidden="1"/>
    </xf>
    <xf numFmtId="0" fontId="3" fillId="0" borderId="8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50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0" fillId="13" borderId="0" xfId="0" applyFont="1" applyFill="1" applyAlignment="1">
      <alignment horizontal="center"/>
    </xf>
    <xf numFmtId="9" fontId="50" fillId="13" borderId="0" xfId="0" applyNumberFormat="1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9" fontId="3" fillId="14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15" borderId="0" xfId="0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4" fillId="18" borderId="30" xfId="0" applyFont="1" applyFill="1" applyBorder="1" applyAlignment="1">
      <alignment horizontal="center" vertical="center" shrinkToFit="1"/>
    </xf>
    <xf numFmtId="0" fontId="44" fillId="18" borderId="23" xfId="0" applyFont="1" applyFill="1" applyBorder="1" applyAlignment="1">
      <alignment horizontal="center" vertical="center" shrinkToFit="1"/>
    </xf>
    <xf numFmtId="0" fontId="44" fillId="18" borderId="64" xfId="0" applyFont="1" applyFill="1" applyBorder="1" applyAlignment="1">
      <alignment horizontal="center" vertical="center" shrinkToFit="1"/>
    </xf>
    <xf numFmtId="0" fontId="45" fillId="5" borderId="0" xfId="0" applyFont="1" applyFill="1" applyBorder="1" applyAlignment="1">
      <alignment horizontal="center"/>
    </xf>
    <xf numFmtId="0" fontId="46" fillId="5" borderId="25" xfId="0" applyFont="1" applyFill="1" applyBorder="1" applyAlignment="1">
      <alignment horizontal="center" vertical="center"/>
    </xf>
    <xf numFmtId="0" fontId="47" fillId="5" borderId="25" xfId="0" applyFont="1" applyFill="1" applyBorder="1" applyAlignment="1">
      <alignment horizontal="center" vertical="center"/>
    </xf>
    <xf numFmtId="0" fontId="46" fillId="5" borderId="25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/>
    </xf>
    <xf numFmtId="9" fontId="1" fillId="15" borderId="23" xfId="0" applyNumberFormat="1" applyFont="1" applyFill="1" applyBorder="1" applyAlignment="1">
      <alignment horizontal="center" vertical="center"/>
    </xf>
    <xf numFmtId="9" fontId="1" fillId="15" borderId="23" xfId="0" applyNumberFormat="1" applyFont="1" applyFill="1" applyBorder="1" applyAlignment="1">
      <alignment horizontal="center"/>
    </xf>
    <xf numFmtId="9" fontId="53" fillId="15" borderId="23" xfId="0" applyNumberFormat="1" applyFont="1" applyFill="1" applyBorder="1" applyAlignment="1">
      <alignment horizontal="center"/>
    </xf>
    <xf numFmtId="9" fontId="1" fillId="16" borderId="23" xfId="0" applyNumberFormat="1" applyFont="1" applyFill="1" applyBorder="1" applyAlignment="1">
      <alignment horizontal="center" vertical="center"/>
    </xf>
    <xf numFmtId="9" fontId="1" fillId="16" borderId="23" xfId="0" applyNumberFormat="1" applyFont="1" applyFill="1" applyBorder="1" applyAlignment="1">
      <alignment horizontal="center"/>
    </xf>
    <xf numFmtId="9" fontId="53" fillId="16" borderId="23" xfId="0" applyNumberFormat="1" applyFont="1" applyFill="1" applyBorder="1" applyAlignment="1">
      <alignment horizontal="center"/>
    </xf>
    <xf numFmtId="9" fontId="45" fillId="16" borderId="23" xfId="0" applyNumberFormat="1" applyFont="1" applyFill="1" applyBorder="1" applyAlignment="1">
      <alignment horizontal="center" vertical="center"/>
    </xf>
    <xf numFmtId="9" fontId="45" fillId="16" borderId="23" xfId="0" applyNumberFormat="1" applyFont="1" applyFill="1" applyBorder="1" applyAlignment="1">
      <alignment horizontal="center"/>
    </xf>
    <xf numFmtId="9" fontId="45" fillId="16" borderId="75" xfId="0" applyNumberFormat="1" applyFont="1" applyFill="1" applyBorder="1" applyAlignment="1">
      <alignment horizontal="center" vertical="center"/>
    </xf>
    <xf numFmtId="9" fontId="45" fillId="16" borderId="75" xfId="0" applyNumberFormat="1" applyFont="1" applyFill="1" applyBorder="1" applyAlignment="1">
      <alignment horizontal="center"/>
    </xf>
    <xf numFmtId="9" fontId="53" fillId="0" borderId="23" xfId="0" applyNumberFormat="1" applyFont="1" applyFill="1" applyBorder="1" applyAlignment="1">
      <alignment horizontal="center"/>
    </xf>
    <xf numFmtId="9" fontId="45" fillId="19" borderId="75" xfId="0" applyNumberFormat="1" applyFont="1" applyFill="1" applyBorder="1" applyAlignment="1">
      <alignment horizontal="center" vertical="center"/>
    </xf>
    <xf numFmtId="9" fontId="1" fillId="19" borderId="23" xfId="0" applyNumberFormat="1" applyFont="1" applyFill="1" applyBorder="1" applyAlignment="1">
      <alignment horizontal="center" vertical="center"/>
    </xf>
    <xf numFmtId="9" fontId="1" fillId="19" borderId="23" xfId="0" applyNumberFormat="1" applyFont="1" applyFill="1" applyBorder="1" applyAlignment="1">
      <alignment horizontal="center"/>
    </xf>
    <xf numFmtId="9" fontId="53" fillId="19" borderId="23" xfId="0" applyNumberFormat="1" applyFont="1" applyFill="1" applyBorder="1" applyAlignment="1">
      <alignment horizontal="center"/>
    </xf>
    <xf numFmtId="9" fontId="45" fillId="19" borderId="23" xfId="0" applyNumberFormat="1" applyFont="1" applyFill="1" applyBorder="1" applyAlignment="1">
      <alignment horizontal="center" vertical="center"/>
    </xf>
    <xf numFmtId="9" fontId="45" fillId="19" borderId="23" xfId="0" applyNumberFormat="1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5" borderId="54" xfId="0" applyFont="1" applyFill="1" applyBorder="1" applyAlignment="1">
      <alignment horizontal="center" vertical="center"/>
    </xf>
    <xf numFmtId="0" fontId="45" fillId="5" borderId="90" xfId="0" applyFont="1" applyFill="1" applyBorder="1" applyAlignment="1">
      <alignment horizontal="center" vertical="center"/>
    </xf>
    <xf numFmtId="0" fontId="42" fillId="8" borderId="0" xfId="1" applyFont="1" applyFill="1" applyAlignment="1" applyProtection="1">
      <alignment horizontal="center"/>
      <protection locked="0"/>
    </xf>
    <xf numFmtId="0" fontId="24" fillId="0" borderId="0" xfId="0" applyFont="1" applyFill="1" applyAlignment="1">
      <alignment horizontal="left" wrapText="1"/>
    </xf>
  </cellXfs>
  <cellStyles count="5">
    <cellStyle name="Lien hypertexte" xfId="1" builtinId="8"/>
    <cellStyle name="Normal" xfId="0" builtinId="0"/>
    <cellStyle name="Normal 2" xfId="2"/>
    <cellStyle name="Pourcentage" xfId="3" builtinId="5"/>
    <cellStyle name="Pourcentage 2" xfId="4"/>
  </cellStyles>
  <dxfs count="68">
    <dxf>
      <font>
        <color rgb="FFFF0000"/>
      </font>
      <fill>
        <patternFill patternType="none">
          <bgColor indexed="65"/>
        </patternFill>
      </fill>
    </dxf>
    <dxf>
      <font>
        <color theme="0"/>
      </font>
      <fill>
        <patternFill>
          <bgColor rgb="FF9966FF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lor theme="0"/>
      </font>
      <fill>
        <patternFill>
          <bgColor rgb="FFCC66FF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9966FF"/>
        </patternFill>
      </fill>
    </dxf>
    <dxf>
      <font>
        <condense val="0"/>
        <extend val="0"/>
        <color indexed="9"/>
      </font>
      <fill>
        <patternFill>
          <bgColor rgb="FFFF3300"/>
        </patternFill>
      </fill>
    </dxf>
    <dxf>
      <font>
        <color theme="0"/>
      </font>
      <fill>
        <patternFill>
          <bgColor rgb="FF9966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color rgb="FFFF0000"/>
      </font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color rgb="FFFF0000"/>
      </font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color rgb="FFFF0000"/>
      </font>
    </dxf>
    <dxf>
      <font>
        <color theme="0"/>
      </font>
      <fill>
        <patternFill>
          <bgColor rgb="FF9966FF"/>
        </patternFill>
      </fill>
    </dxf>
    <dxf>
      <font>
        <color theme="0"/>
      </font>
      <fill>
        <patternFill>
          <bgColor rgb="FFFF3300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B44B77"/>
      <rgbColor rgb="00CC87A3"/>
      <rgbColor rgb="00E6C3D1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  <mruColors>
      <color rgb="FFEBF2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42501399600102"/>
          <c:y val="1.29359234415432E-2"/>
          <c:w val="0.786168350581949"/>
          <c:h val="0.96565065461491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Compétences!$CF$43:$CF$52</c:f>
              <c:strCache>
                <c:ptCount val="10"/>
                <c:pt idx="0">
                  <c:v>[0, 3[</c:v>
                </c:pt>
                <c:pt idx="1">
                  <c:v>[3, 6[</c:v>
                </c:pt>
                <c:pt idx="2">
                  <c:v>[6, 9[</c:v>
                </c:pt>
                <c:pt idx="3">
                  <c:v>[9, 12[</c:v>
                </c:pt>
                <c:pt idx="4">
                  <c:v>[12,15[</c:v>
                </c:pt>
                <c:pt idx="5">
                  <c:v>[15, 18[</c:v>
                </c:pt>
                <c:pt idx="6">
                  <c:v>[18,21[</c:v>
                </c:pt>
                <c:pt idx="7">
                  <c:v>[21, 24[</c:v>
                </c:pt>
                <c:pt idx="8">
                  <c:v>[24, 27[</c:v>
                </c:pt>
                <c:pt idx="9">
                  <c:v>[27, 29]</c:v>
                </c:pt>
              </c:strCache>
            </c:strRef>
          </c:cat>
          <c:val>
            <c:numRef>
              <c:f>Compétences!$CG$43:$CG$52</c:f>
              <c:numCache>
                <c:formatCode>0</c:formatCode>
                <c:ptCount val="10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0299648"/>
        <c:axId val="70301184"/>
      </c:barChart>
      <c:catAx>
        <c:axId val="7029964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3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0118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70299648"/>
        <c:crosses val="autoZero"/>
        <c:crossBetween val="between"/>
      </c:valAx>
      <c:spPr>
        <a:solidFill>
          <a:srgbClr val="9FC492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698E-2"/>
          <c:y val="0.22033898305084701"/>
          <c:w val="0.78666752025555597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535232"/>
        <c:axId val="69113344"/>
      </c:barChart>
      <c:catAx>
        <c:axId val="131535232"/>
        <c:scaling>
          <c:orientation val="minMax"/>
        </c:scaling>
        <c:delete val="1"/>
        <c:axPos val="l"/>
        <c:majorTickMark val="out"/>
        <c:minorTickMark val="none"/>
        <c:tickLblPos val="nextTo"/>
        <c:crossAx val="69113344"/>
        <c:crosses val="autoZero"/>
        <c:auto val="1"/>
        <c:lblAlgn val="ctr"/>
        <c:lblOffset val="100"/>
        <c:noMultiLvlLbl val="0"/>
      </c:catAx>
      <c:valAx>
        <c:axId val="6911334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31535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993088"/>
        <c:axId val="139994624"/>
      </c:barChart>
      <c:catAx>
        <c:axId val="139993088"/>
        <c:scaling>
          <c:orientation val="minMax"/>
        </c:scaling>
        <c:delete val="1"/>
        <c:axPos val="l"/>
        <c:majorTickMark val="out"/>
        <c:minorTickMark val="none"/>
        <c:tickLblPos val="nextTo"/>
        <c:crossAx val="139994624"/>
        <c:crosses val="autoZero"/>
        <c:auto val="1"/>
        <c:lblAlgn val="ctr"/>
        <c:lblOffset val="100"/>
        <c:noMultiLvlLbl val="0"/>
      </c:catAx>
      <c:valAx>
        <c:axId val="13999462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39993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13568"/>
        <c:axId val="140015104"/>
      </c:barChart>
      <c:catAx>
        <c:axId val="14001356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015104"/>
        <c:crosses val="autoZero"/>
        <c:auto val="1"/>
        <c:lblAlgn val="ctr"/>
        <c:lblOffset val="100"/>
        <c:noMultiLvlLbl val="0"/>
      </c:catAx>
      <c:valAx>
        <c:axId val="14001510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0013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698E-2"/>
          <c:y val="0.22033898305084701"/>
          <c:w val="0.78666752025555597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34048"/>
        <c:axId val="140035584"/>
      </c:barChart>
      <c:catAx>
        <c:axId val="140034048"/>
        <c:scaling>
          <c:orientation val="minMax"/>
        </c:scaling>
        <c:delete val="1"/>
        <c:axPos val="l"/>
        <c:majorTickMark val="out"/>
        <c:minorTickMark val="none"/>
        <c:tickLblPos val="nextTo"/>
        <c:crossAx val="140035584"/>
        <c:crosses val="autoZero"/>
        <c:auto val="1"/>
        <c:lblAlgn val="ctr"/>
        <c:lblOffset val="100"/>
        <c:noMultiLvlLbl val="0"/>
      </c:catAx>
      <c:valAx>
        <c:axId val="14003558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0034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020032"/>
        <c:axId val="143021568"/>
      </c:barChart>
      <c:catAx>
        <c:axId val="143020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43021568"/>
        <c:crosses val="autoZero"/>
        <c:auto val="1"/>
        <c:lblAlgn val="ctr"/>
        <c:lblOffset val="100"/>
        <c:noMultiLvlLbl val="0"/>
      </c:catAx>
      <c:valAx>
        <c:axId val="143021568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3020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048704"/>
        <c:axId val="143050240"/>
      </c:barChart>
      <c:catAx>
        <c:axId val="143048704"/>
        <c:scaling>
          <c:orientation val="minMax"/>
        </c:scaling>
        <c:delete val="1"/>
        <c:axPos val="l"/>
        <c:majorTickMark val="out"/>
        <c:minorTickMark val="none"/>
        <c:tickLblPos val="nextTo"/>
        <c:crossAx val="143050240"/>
        <c:crosses val="autoZero"/>
        <c:auto val="1"/>
        <c:lblAlgn val="ctr"/>
        <c:lblOffset val="100"/>
        <c:noMultiLvlLbl val="0"/>
      </c:catAx>
      <c:valAx>
        <c:axId val="14305024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3048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6673664"/>
        <c:axId val="146675200"/>
      </c:barChart>
      <c:catAx>
        <c:axId val="1466736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6675200"/>
        <c:crosses val="autoZero"/>
        <c:auto val="1"/>
        <c:lblAlgn val="ctr"/>
        <c:lblOffset val="100"/>
        <c:noMultiLvlLbl val="0"/>
      </c:catAx>
      <c:valAx>
        <c:axId val="14667520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6673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6702336"/>
        <c:axId val="146703872"/>
      </c:barChart>
      <c:catAx>
        <c:axId val="146702336"/>
        <c:scaling>
          <c:orientation val="minMax"/>
        </c:scaling>
        <c:delete val="1"/>
        <c:axPos val="l"/>
        <c:majorTickMark val="out"/>
        <c:minorTickMark val="none"/>
        <c:tickLblPos val="nextTo"/>
        <c:crossAx val="146703872"/>
        <c:crosses val="autoZero"/>
        <c:auto val="1"/>
        <c:lblAlgn val="ctr"/>
        <c:lblOffset val="100"/>
        <c:noMultiLvlLbl val="0"/>
      </c:catAx>
      <c:valAx>
        <c:axId val="14670387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6702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6731008"/>
        <c:axId val="146732544"/>
      </c:barChart>
      <c:catAx>
        <c:axId val="146731008"/>
        <c:scaling>
          <c:orientation val="minMax"/>
        </c:scaling>
        <c:delete val="1"/>
        <c:axPos val="l"/>
        <c:majorTickMark val="out"/>
        <c:minorTickMark val="none"/>
        <c:tickLblPos val="nextTo"/>
        <c:crossAx val="146732544"/>
        <c:crosses val="autoZero"/>
        <c:auto val="1"/>
        <c:lblAlgn val="ctr"/>
        <c:lblOffset val="100"/>
        <c:noMultiLvlLbl val="0"/>
      </c:catAx>
      <c:valAx>
        <c:axId val="14673254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6731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455424"/>
        <c:axId val="148456960"/>
      </c:barChart>
      <c:catAx>
        <c:axId val="148455424"/>
        <c:scaling>
          <c:orientation val="minMax"/>
        </c:scaling>
        <c:delete val="1"/>
        <c:axPos val="l"/>
        <c:majorTickMark val="out"/>
        <c:minorTickMark val="none"/>
        <c:tickLblPos val="nextTo"/>
        <c:crossAx val="148456960"/>
        <c:crosses val="autoZero"/>
        <c:auto val="1"/>
        <c:lblAlgn val="ctr"/>
        <c:lblOffset val="100"/>
        <c:noMultiLvlLbl val="0"/>
      </c:catAx>
      <c:valAx>
        <c:axId val="14845696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455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192880980389102"/>
          <c:y val="1.91257723651534E-2"/>
          <c:w val="0.680920344809676"/>
          <c:h val="0.950824111867623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Compétences!$BA$43:$BA$48</c:f>
              <c:strCache>
                <c:ptCount val="6"/>
                <c:pt idx="0">
                  <c:v>[0, 3[</c:v>
                </c:pt>
                <c:pt idx="1">
                  <c:v>[3, 6[</c:v>
                </c:pt>
                <c:pt idx="2">
                  <c:v>[6, 9[</c:v>
                </c:pt>
                <c:pt idx="3">
                  <c:v>[9, 12[</c:v>
                </c:pt>
                <c:pt idx="4">
                  <c:v>[12, 15[</c:v>
                </c:pt>
                <c:pt idx="5">
                  <c:v>[15, 18]</c:v>
                </c:pt>
              </c:strCache>
            </c:strRef>
          </c:cat>
          <c:val>
            <c:numRef>
              <c:f>Compétences!$BB$43:$BB$48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0596096"/>
        <c:axId val="70597632"/>
      </c:barChart>
      <c:catAx>
        <c:axId val="7059609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5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97632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0596096"/>
        <c:crosses val="autoZero"/>
        <c:crossBetween val="between"/>
      </c:valAx>
      <c:spPr>
        <a:solidFill>
          <a:srgbClr val="DAE9D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471808"/>
        <c:axId val="148473344"/>
      </c:barChart>
      <c:catAx>
        <c:axId val="148471808"/>
        <c:scaling>
          <c:orientation val="minMax"/>
        </c:scaling>
        <c:delete val="1"/>
        <c:axPos val="l"/>
        <c:majorTickMark val="out"/>
        <c:minorTickMark val="none"/>
        <c:tickLblPos val="nextTo"/>
        <c:crossAx val="148473344"/>
        <c:crosses val="autoZero"/>
        <c:auto val="1"/>
        <c:lblAlgn val="ctr"/>
        <c:lblOffset val="100"/>
        <c:noMultiLvlLbl val="0"/>
      </c:catAx>
      <c:valAx>
        <c:axId val="14847334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47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500480"/>
        <c:axId val="148502016"/>
      </c:barChart>
      <c:catAx>
        <c:axId val="148500480"/>
        <c:scaling>
          <c:orientation val="minMax"/>
        </c:scaling>
        <c:delete val="1"/>
        <c:axPos val="l"/>
        <c:majorTickMark val="out"/>
        <c:minorTickMark val="none"/>
        <c:tickLblPos val="nextTo"/>
        <c:crossAx val="148502016"/>
        <c:crosses val="autoZero"/>
        <c:auto val="1"/>
        <c:lblAlgn val="ctr"/>
        <c:lblOffset val="100"/>
        <c:noMultiLvlLbl val="0"/>
      </c:catAx>
      <c:valAx>
        <c:axId val="148502016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500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698E-2"/>
          <c:y val="0.22033898305084701"/>
          <c:w val="0.78666752025555597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656128"/>
        <c:axId val="148657664"/>
      </c:barChart>
      <c:catAx>
        <c:axId val="148656128"/>
        <c:scaling>
          <c:orientation val="minMax"/>
        </c:scaling>
        <c:delete val="1"/>
        <c:axPos val="l"/>
        <c:majorTickMark val="out"/>
        <c:minorTickMark val="none"/>
        <c:tickLblPos val="nextTo"/>
        <c:crossAx val="148657664"/>
        <c:crosses val="autoZero"/>
        <c:auto val="1"/>
        <c:lblAlgn val="ctr"/>
        <c:lblOffset val="100"/>
        <c:noMultiLvlLbl val="0"/>
      </c:catAx>
      <c:valAx>
        <c:axId val="14865766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656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684800"/>
        <c:axId val="148686336"/>
      </c:barChart>
      <c:catAx>
        <c:axId val="148684800"/>
        <c:scaling>
          <c:orientation val="minMax"/>
        </c:scaling>
        <c:delete val="1"/>
        <c:axPos val="l"/>
        <c:majorTickMark val="out"/>
        <c:minorTickMark val="none"/>
        <c:tickLblPos val="nextTo"/>
        <c:crossAx val="148686336"/>
        <c:crosses val="autoZero"/>
        <c:auto val="1"/>
        <c:lblAlgn val="ctr"/>
        <c:lblOffset val="100"/>
        <c:noMultiLvlLbl val="0"/>
      </c:catAx>
      <c:valAx>
        <c:axId val="148686336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684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97E-2"/>
          <c:y val="0.22414406374770299"/>
          <c:w val="0.81416105106006897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709376"/>
        <c:axId val="148710912"/>
      </c:barChart>
      <c:catAx>
        <c:axId val="148709376"/>
        <c:scaling>
          <c:orientation val="minMax"/>
        </c:scaling>
        <c:delete val="1"/>
        <c:axPos val="l"/>
        <c:majorTickMark val="out"/>
        <c:minorTickMark val="none"/>
        <c:tickLblPos val="nextTo"/>
        <c:crossAx val="148710912"/>
        <c:crosses val="autoZero"/>
        <c:auto val="1"/>
        <c:lblAlgn val="ctr"/>
        <c:lblOffset val="100"/>
        <c:noMultiLvlLbl val="0"/>
      </c:catAx>
      <c:valAx>
        <c:axId val="14871091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709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738048"/>
        <c:axId val="148739584"/>
      </c:barChart>
      <c:catAx>
        <c:axId val="148738048"/>
        <c:scaling>
          <c:orientation val="minMax"/>
        </c:scaling>
        <c:delete val="1"/>
        <c:axPos val="l"/>
        <c:majorTickMark val="out"/>
        <c:minorTickMark val="none"/>
        <c:tickLblPos val="nextTo"/>
        <c:crossAx val="148739584"/>
        <c:crosses val="autoZero"/>
        <c:auto val="1"/>
        <c:lblAlgn val="ctr"/>
        <c:lblOffset val="100"/>
        <c:noMultiLvlLbl val="0"/>
      </c:catAx>
      <c:valAx>
        <c:axId val="14873958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738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750336"/>
        <c:axId val="148751872"/>
      </c:barChart>
      <c:catAx>
        <c:axId val="148750336"/>
        <c:scaling>
          <c:orientation val="minMax"/>
        </c:scaling>
        <c:delete val="1"/>
        <c:axPos val="l"/>
        <c:majorTickMark val="out"/>
        <c:minorTickMark val="none"/>
        <c:tickLblPos val="nextTo"/>
        <c:crossAx val="148751872"/>
        <c:crosses val="autoZero"/>
        <c:auto val="1"/>
        <c:lblAlgn val="ctr"/>
        <c:lblOffset val="100"/>
        <c:noMultiLvlLbl val="0"/>
      </c:catAx>
      <c:valAx>
        <c:axId val="14875187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48750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582464"/>
        <c:axId val="155584000"/>
      </c:barChart>
      <c:catAx>
        <c:axId val="155582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55584000"/>
        <c:crosses val="autoZero"/>
        <c:auto val="1"/>
        <c:lblAlgn val="ctr"/>
        <c:lblOffset val="100"/>
        <c:noMultiLvlLbl val="0"/>
      </c:catAx>
      <c:valAx>
        <c:axId val="15558400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5582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607040"/>
        <c:axId val="155608576"/>
      </c:barChart>
      <c:catAx>
        <c:axId val="155607040"/>
        <c:scaling>
          <c:orientation val="minMax"/>
        </c:scaling>
        <c:delete val="1"/>
        <c:axPos val="l"/>
        <c:majorTickMark val="out"/>
        <c:minorTickMark val="none"/>
        <c:tickLblPos val="nextTo"/>
        <c:crossAx val="155608576"/>
        <c:crosses val="autoZero"/>
        <c:auto val="1"/>
        <c:lblAlgn val="ctr"/>
        <c:lblOffset val="100"/>
        <c:noMultiLvlLbl val="0"/>
      </c:catAx>
      <c:valAx>
        <c:axId val="155608576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560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639808"/>
        <c:axId val="155641344"/>
      </c:barChart>
      <c:catAx>
        <c:axId val="155639808"/>
        <c:scaling>
          <c:orientation val="minMax"/>
        </c:scaling>
        <c:delete val="1"/>
        <c:axPos val="l"/>
        <c:majorTickMark val="out"/>
        <c:minorTickMark val="none"/>
        <c:tickLblPos val="nextTo"/>
        <c:crossAx val="155641344"/>
        <c:crosses val="autoZero"/>
        <c:auto val="1"/>
        <c:lblAlgn val="ctr"/>
        <c:lblOffset val="100"/>
        <c:noMultiLvlLbl val="0"/>
      </c:catAx>
      <c:valAx>
        <c:axId val="155641344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5639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37595983330201"/>
          <c:y val="1.7343646394817201E-2"/>
          <c:w val="0.72434342044613698"/>
          <c:h val="0.9652527849993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Compétences!$T$43:$T$47</c:f>
              <c:numCache>
                <c:formatCode>Standard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Compétences!$U$43:$U$47</c:f>
              <c:numCache>
                <c:formatCode>0</c:formatCode>
                <c:ptCount val="5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0638592"/>
        <c:axId val="70640384"/>
      </c:barChart>
      <c:catAx>
        <c:axId val="7063859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6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4038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70638592"/>
        <c:crosses val="autoZero"/>
        <c:crossBetween val="between"/>
      </c:valAx>
      <c:spPr>
        <a:solidFill>
          <a:srgbClr val="DAE9D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250112"/>
        <c:axId val="156251648"/>
      </c:barChart>
      <c:catAx>
        <c:axId val="156250112"/>
        <c:scaling>
          <c:orientation val="minMax"/>
        </c:scaling>
        <c:delete val="1"/>
        <c:axPos val="l"/>
        <c:majorTickMark val="out"/>
        <c:minorTickMark val="none"/>
        <c:tickLblPos val="nextTo"/>
        <c:crossAx val="156251648"/>
        <c:crosses val="autoZero"/>
        <c:auto val="1"/>
        <c:lblAlgn val="ctr"/>
        <c:lblOffset val="100"/>
        <c:noMultiLvlLbl val="0"/>
      </c:catAx>
      <c:valAx>
        <c:axId val="156251648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6250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278784"/>
        <c:axId val="156280320"/>
      </c:barChart>
      <c:catAx>
        <c:axId val="156278784"/>
        <c:scaling>
          <c:orientation val="minMax"/>
        </c:scaling>
        <c:delete val="1"/>
        <c:axPos val="l"/>
        <c:majorTickMark val="out"/>
        <c:minorTickMark val="none"/>
        <c:tickLblPos val="nextTo"/>
        <c:crossAx val="156280320"/>
        <c:crosses val="autoZero"/>
        <c:auto val="1"/>
        <c:lblAlgn val="ctr"/>
        <c:lblOffset val="100"/>
        <c:noMultiLvlLbl val="0"/>
      </c:catAx>
      <c:valAx>
        <c:axId val="15628032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6278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573696"/>
        <c:axId val="156575232"/>
      </c:barChart>
      <c:catAx>
        <c:axId val="156573696"/>
        <c:scaling>
          <c:orientation val="minMax"/>
        </c:scaling>
        <c:delete val="1"/>
        <c:axPos val="l"/>
        <c:majorTickMark val="out"/>
        <c:minorTickMark val="none"/>
        <c:tickLblPos val="nextTo"/>
        <c:crossAx val="156575232"/>
        <c:crosses val="autoZero"/>
        <c:auto val="1"/>
        <c:lblAlgn val="ctr"/>
        <c:lblOffset val="100"/>
        <c:noMultiLvlLbl val="0"/>
      </c:catAx>
      <c:valAx>
        <c:axId val="15657523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657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598272"/>
        <c:axId val="156599808"/>
      </c:barChart>
      <c:catAx>
        <c:axId val="156598272"/>
        <c:scaling>
          <c:orientation val="minMax"/>
        </c:scaling>
        <c:delete val="1"/>
        <c:axPos val="l"/>
        <c:majorTickMark val="out"/>
        <c:minorTickMark val="none"/>
        <c:tickLblPos val="nextTo"/>
        <c:crossAx val="156599808"/>
        <c:crosses val="autoZero"/>
        <c:auto val="1"/>
        <c:lblAlgn val="ctr"/>
        <c:lblOffset val="100"/>
        <c:noMultiLvlLbl val="0"/>
      </c:catAx>
      <c:valAx>
        <c:axId val="156599808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6598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299"/>
          <c:w val="0.78761232113419799"/>
          <c:h val="0.293111467977765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618752"/>
        <c:axId val="156620288"/>
      </c:barChart>
      <c:catAx>
        <c:axId val="156618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56620288"/>
        <c:crosses val="autoZero"/>
        <c:auto val="1"/>
        <c:lblAlgn val="ctr"/>
        <c:lblOffset val="100"/>
        <c:noMultiLvlLbl val="0"/>
      </c:catAx>
      <c:valAx>
        <c:axId val="156620288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56618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7448376181893"/>
          <c:y val="2.6998695715182802E-2"/>
          <c:w val="0.68829459570565699"/>
          <c:h val="0.94161473680820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Compétences!$V$2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Compétences!$AG$43:$AG$48</c:f>
              <c:strCache>
                <c:ptCount val="6"/>
                <c:pt idx="0">
                  <c:v>[0, 2[</c:v>
                </c:pt>
                <c:pt idx="1">
                  <c:v>[2, 4[</c:v>
                </c:pt>
                <c:pt idx="2">
                  <c:v>[4, 6[</c:v>
                </c:pt>
                <c:pt idx="3">
                  <c:v>[6, 8[</c:v>
                </c:pt>
                <c:pt idx="4">
                  <c:v>[8, 10[</c:v>
                </c:pt>
                <c:pt idx="5">
                  <c:v>[10, 11]</c:v>
                </c:pt>
              </c:strCache>
            </c:strRef>
          </c:cat>
          <c:val>
            <c:numRef>
              <c:f>Compétences!$AH$43:$AH$48</c:f>
              <c:numCache>
                <c:formatCode>0</c:formatCode>
                <c:ptCount val="6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097728"/>
        <c:axId val="131099264"/>
      </c:barChart>
      <c:catAx>
        <c:axId val="13109772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0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9926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097728"/>
        <c:crosses val="autoZero"/>
        <c:crossBetween val="between"/>
      </c:valAx>
      <c:spPr>
        <a:solidFill>
          <a:srgbClr val="DAE9D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131164983437803"/>
          <c:y val="2.1276595744680799E-2"/>
          <c:w val="0.69868811172342604"/>
          <c:h val="0.951367781155014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Compétences!$J$45:$J$54</c:f>
              <c:strCache>
                <c:ptCount val="10"/>
                <c:pt idx="0">
                  <c:v>[0, 10[</c:v>
                </c:pt>
                <c:pt idx="1">
                  <c:v>[10, 20[</c:v>
                </c:pt>
                <c:pt idx="2">
                  <c:v>[20, 30[</c:v>
                </c:pt>
                <c:pt idx="3">
                  <c:v>[30, 40[</c:v>
                </c:pt>
                <c:pt idx="4">
                  <c:v>[40, 50[</c:v>
                </c:pt>
                <c:pt idx="5">
                  <c:v>[50, 60[</c:v>
                </c:pt>
                <c:pt idx="6">
                  <c:v>[60, 70[</c:v>
                </c:pt>
                <c:pt idx="7">
                  <c:v>[70, 80[</c:v>
                </c:pt>
                <c:pt idx="8">
                  <c:v>[80, 90[</c:v>
                </c:pt>
                <c:pt idx="9">
                  <c:v>[90, 100[</c:v>
                </c:pt>
              </c:strCache>
            </c:strRef>
          </c:cat>
          <c:val>
            <c:numRef>
              <c:f>Compétences!$K$45:$K$54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1120128"/>
        <c:axId val="131130112"/>
      </c:barChart>
      <c:catAx>
        <c:axId val="13112012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1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3011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31120128"/>
        <c:crosses val="autoZero"/>
        <c:crossBetween val="between"/>
      </c:valAx>
      <c:spPr>
        <a:solidFill>
          <a:srgbClr val="DAE9D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689147688599"/>
          <c:y val="2.1276595744680799E-2"/>
          <c:w val="0.683993344974138"/>
          <c:h val="0.951367781155014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Compétences!$M$45:$M$54</c:f>
              <c:strCache>
                <c:ptCount val="10"/>
                <c:pt idx="0">
                  <c:v>[0, 10[</c:v>
                </c:pt>
                <c:pt idx="1">
                  <c:v>[10, 20[</c:v>
                </c:pt>
                <c:pt idx="2">
                  <c:v>[20, 30[</c:v>
                </c:pt>
                <c:pt idx="3">
                  <c:v>[30, 40[</c:v>
                </c:pt>
                <c:pt idx="4">
                  <c:v>[40, 50[</c:v>
                </c:pt>
                <c:pt idx="5">
                  <c:v>[50, 60[</c:v>
                </c:pt>
                <c:pt idx="6">
                  <c:v>[60, 70[</c:v>
                </c:pt>
                <c:pt idx="7">
                  <c:v>[70, 80[</c:v>
                </c:pt>
                <c:pt idx="8">
                  <c:v>[80, 90[</c:v>
                </c:pt>
                <c:pt idx="9">
                  <c:v>[90, 100[</c:v>
                </c:pt>
              </c:strCache>
            </c:strRef>
          </c:cat>
          <c:val>
            <c:numRef>
              <c:f>Compétences!$N$45:$N$54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1558016"/>
        <c:axId val="131559808"/>
      </c:barChart>
      <c:catAx>
        <c:axId val="1315580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5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5980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31558016"/>
        <c:crosses val="autoZero"/>
        <c:crossBetween val="between"/>
      </c:valAx>
      <c:spPr>
        <a:solidFill>
          <a:srgbClr val="9FC492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51448209785901"/>
          <c:y val="2.1276595744680799E-2"/>
          <c:w val="0.67647509877246703"/>
          <c:h val="0.951367781155014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Compétences!$G$45:$G$54</c:f>
              <c:strCache>
                <c:ptCount val="10"/>
                <c:pt idx="0">
                  <c:v>[0, 10[</c:v>
                </c:pt>
                <c:pt idx="1">
                  <c:v>[10, 20[</c:v>
                </c:pt>
                <c:pt idx="2">
                  <c:v>[20, 30[</c:v>
                </c:pt>
                <c:pt idx="3">
                  <c:v>[30, 40[</c:v>
                </c:pt>
                <c:pt idx="4">
                  <c:v>[40, 50[</c:v>
                </c:pt>
                <c:pt idx="5">
                  <c:v>[50, 60[</c:v>
                </c:pt>
                <c:pt idx="6">
                  <c:v>[60, 70[</c:v>
                </c:pt>
                <c:pt idx="7">
                  <c:v>[70, 80[</c:v>
                </c:pt>
                <c:pt idx="8">
                  <c:v>[80, 90[</c:v>
                </c:pt>
                <c:pt idx="9">
                  <c:v>[90, 100[</c:v>
                </c:pt>
              </c:strCache>
            </c:strRef>
          </c:cat>
          <c:val>
            <c:numRef>
              <c:f>Compétences!$H$45:$H$54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1580288"/>
        <c:axId val="131581824"/>
      </c:barChart>
      <c:catAx>
        <c:axId val="13158028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5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8182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31580288"/>
        <c:crosses val="autoZero"/>
        <c:crossBetween val="between"/>
      </c:valAx>
      <c:spPr>
        <a:solidFill>
          <a:srgbClr val="40963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77524519961293E-2"/>
          <c:y val="5.0011349932609798E-2"/>
          <c:w val="0.89464060413500901"/>
          <c:h val="0.764269226620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Résultats!$D$13:$D$22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Résultats!$F$13:$F$22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</c:v>
                </c:pt>
                <c:pt idx="5">
                  <c:v>0.43</c:v>
                </c:pt>
                <c:pt idx="6">
                  <c:v>0.19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69056"/>
        <c:axId val="69071232"/>
      </c:barChart>
      <c:catAx>
        <c:axId val="690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 global des classes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Standard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071232"/>
        <c:crosses val="autoZero"/>
        <c:auto val="1"/>
        <c:lblAlgn val="ctr"/>
        <c:lblOffset val="100"/>
        <c:noMultiLvlLbl val="0"/>
      </c:catAx>
      <c:valAx>
        <c:axId val="69071232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Pourcentage de classes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069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992795379105E-2"/>
          <c:y val="4.9213296476238302E-2"/>
          <c:w val="0.89473294365811595"/>
          <c:h val="0.73089545624978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Résultats!$D$13:$D$22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Résultats!$B$13:$B$22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0.18</c:v>
                </c:pt>
                <c:pt idx="6">
                  <c:v>0.51</c:v>
                </c:pt>
                <c:pt idx="7">
                  <c:v>0.25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6192"/>
        <c:axId val="69098112"/>
      </c:barChart>
      <c:catAx>
        <c:axId val="690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Score</a:t>
                </a:r>
                <a:r>
                  <a:rPr lang="fr-BE" baseline="0"/>
                  <a:t> global des classes</a:t>
                </a:r>
                <a:endParaRPr lang="fr-BE"/>
              </a:p>
            </c:rich>
          </c:tx>
          <c:layout/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Standard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098112"/>
        <c:crosses val="autoZero"/>
        <c:auto val="1"/>
        <c:lblAlgn val="ctr"/>
        <c:lblOffset val="100"/>
        <c:noMultiLvlLbl val="0"/>
      </c:catAx>
      <c:valAx>
        <c:axId val="690981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BE"/>
                  <a:t>Pourcentage des classes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096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26" Type="http://schemas.openxmlformats.org/officeDocument/2006/relationships/chart" Target="../charts/chart33.xml"/><Relationship Id="rId3" Type="http://schemas.openxmlformats.org/officeDocument/2006/relationships/chart" Target="../charts/chart10.xml"/><Relationship Id="rId21" Type="http://schemas.openxmlformats.org/officeDocument/2006/relationships/chart" Target="../charts/chart28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5" Type="http://schemas.openxmlformats.org/officeDocument/2006/relationships/chart" Target="../charts/chart32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20" Type="http://schemas.openxmlformats.org/officeDocument/2006/relationships/chart" Target="../charts/chart27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24" Type="http://schemas.openxmlformats.org/officeDocument/2006/relationships/chart" Target="../charts/chart31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23" Type="http://schemas.openxmlformats.org/officeDocument/2006/relationships/chart" Target="../charts/chart30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Relationship Id="rId22" Type="http://schemas.openxmlformats.org/officeDocument/2006/relationships/chart" Target="../charts/chart29.xml"/><Relationship Id="rId27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12700</xdr:rowOff>
    </xdr:from>
    <xdr:to>
      <xdr:col>6</xdr:col>
      <xdr:colOff>0</xdr:colOff>
      <xdr:row>1</xdr:row>
      <xdr:rowOff>406400</xdr:rowOff>
    </xdr:to>
    <xdr:sp macro="" textlink="">
      <xdr:nvSpPr>
        <xdr:cNvPr id="1084" name="Line 391"/>
        <xdr:cNvSpPr>
          <a:spLocks noChangeShapeType="1"/>
        </xdr:cNvSpPr>
      </xdr:nvSpPr>
      <xdr:spPr bwMode="auto">
        <a:xfrm>
          <a:off x="1714500" y="317500"/>
          <a:ext cx="215900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0</xdr:colOff>
      <xdr:row>41</xdr:row>
      <xdr:rowOff>12700</xdr:rowOff>
    </xdr:from>
    <xdr:to>
      <xdr:col>85</xdr:col>
      <xdr:colOff>0</xdr:colOff>
      <xdr:row>59</xdr:row>
      <xdr:rowOff>101600</xdr:rowOff>
    </xdr:to>
    <xdr:graphicFrame macro="">
      <xdr:nvGraphicFramePr>
        <xdr:cNvPr id="2413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355600</xdr:colOff>
      <xdr:row>41</xdr:row>
      <xdr:rowOff>12700</xdr:rowOff>
    </xdr:from>
    <xdr:to>
      <xdr:col>53</xdr:col>
      <xdr:colOff>812800</xdr:colOff>
      <xdr:row>59</xdr:row>
      <xdr:rowOff>101600</xdr:rowOff>
    </xdr:to>
    <xdr:graphicFrame macro="">
      <xdr:nvGraphicFramePr>
        <xdr:cNvPr id="2414" name="Chart 2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355600</xdr:colOff>
      <xdr:row>41</xdr:row>
      <xdr:rowOff>12700</xdr:rowOff>
    </xdr:from>
    <xdr:to>
      <xdr:col>20</xdr:col>
      <xdr:colOff>812800</xdr:colOff>
      <xdr:row>59</xdr:row>
      <xdr:rowOff>101600</xdr:rowOff>
    </xdr:to>
    <xdr:graphicFrame macro="">
      <xdr:nvGraphicFramePr>
        <xdr:cNvPr id="2415" name="Chart 21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40</xdr:row>
      <xdr:rowOff>139700</xdr:rowOff>
    </xdr:from>
    <xdr:to>
      <xdr:col>33</xdr:col>
      <xdr:colOff>914400</xdr:colOff>
      <xdr:row>59</xdr:row>
      <xdr:rowOff>76200</xdr:rowOff>
    </xdr:to>
    <xdr:graphicFrame macro="">
      <xdr:nvGraphicFramePr>
        <xdr:cNvPr id="2416" name="Chart 21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127000</xdr:colOff>
      <xdr:row>42</xdr:row>
      <xdr:rowOff>139700</xdr:rowOff>
    </xdr:from>
    <xdr:to>
      <xdr:col>11</xdr:col>
      <xdr:colOff>0</xdr:colOff>
      <xdr:row>59</xdr:row>
      <xdr:rowOff>76200</xdr:rowOff>
    </xdr:to>
    <xdr:graphicFrame macro="">
      <xdr:nvGraphicFramePr>
        <xdr:cNvPr id="2417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114300</xdr:colOff>
      <xdr:row>43</xdr:row>
      <xdr:rowOff>12700</xdr:rowOff>
    </xdr:from>
    <xdr:to>
      <xdr:col>13</xdr:col>
      <xdr:colOff>990600</xdr:colOff>
      <xdr:row>59</xdr:row>
      <xdr:rowOff>139700</xdr:rowOff>
    </xdr:to>
    <xdr:graphicFrame macro="">
      <xdr:nvGraphicFramePr>
        <xdr:cNvPr id="241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279400</xdr:colOff>
      <xdr:row>42</xdr:row>
      <xdr:rowOff>139700</xdr:rowOff>
    </xdr:from>
    <xdr:to>
      <xdr:col>8</xdr:col>
      <xdr:colOff>25400</xdr:colOff>
      <xdr:row>59</xdr:row>
      <xdr:rowOff>88900</xdr:rowOff>
    </xdr:to>
    <xdr:graphicFrame macro="">
      <xdr:nvGraphicFramePr>
        <xdr:cNvPr id="2419" name="Graphique 9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38100</xdr:rowOff>
    </xdr:from>
    <xdr:to>
      <xdr:col>11</xdr:col>
      <xdr:colOff>76200</xdr:colOff>
      <xdr:row>49</xdr:row>
      <xdr:rowOff>114300</xdr:rowOff>
    </xdr:to>
    <xdr:graphicFrame macro="">
      <xdr:nvGraphicFramePr>
        <xdr:cNvPr id="28502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63500</xdr:rowOff>
    </xdr:from>
    <xdr:to>
      <xdr:col>11</xdr:col>
      <xdr:colOff>76200</xdr:colOff>
      <xdr:row>27</xdr:row>
      <xdr:rowOff>38100</xdr:rowOff>
    </xdr:to>
    <xdr:graphicFrame macro="">
      <xdr:nvGraphicFramePr>
        <xdr:cNvPr id="28502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444500</xdr:colOff>
      <xdr:row>61</xdr:row>
      <xdr:rowOff>127000</xdr:rowOff>
    </xdr:from>
    <xdr:to>
      <xdr:col>11</xdr:col>
      <xdr:colOff>63500</xdr:colOff>
      <xdr:row>64</xdr:row>
      <xdr:rowOff>50800</xdr:rowOff>
    </xdr:to>
    <xdr:graphicFrame macro="">
      <xdr:nvGraphicFramePr>
        <xdr:cNvPr id="28503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64</xdr:row>
      <xdr:rowOff>0</xdr:rowOff>
    </xdr:from>
    <xdr:to>
      <xdr:col>11</xdr:col>
      <xdr:colOff>38100</xdr:colOff>
      <xdr:row>64</xdr:row>
      <xdr:rowOff>25400</xdr:rowOff>
    </xdr:to>
    <xdr:graphicFrame macro="">
      <xdr:nvGraphicFramePr>
        <xdr:cNvPr id="285031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419100</xdr:colOff>
      <xdr:row>66</xdr:row>
      <xdr:rowOff>88900</xdr:rowOff>
    </xdr:from>
    <xdr:to>
      <xdr:col>11</xdr:col>
      <xdr:colOff>38100</xdr:colOff>
      <xdr:row>67</xdr:row>
      <xdr:rowOff>0</xdr:rowOff>
    </xdr:to>
    <xdr:graphicFrame macro="">
      <xdr:nvGraphicFramePr>
        <xdr:cNvPr id="285032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431800</xdr:colOff>
      <xdr:row>77</xdr:row>
      <xdr:rowOff>76200</xdr:rowOff>
    </xdr:from>
    <xdr:to>
      <xdr:col>11</xdr:col>
      <xdr:colOff>50800</xdr:colOff>
      <xdr:row>80</xdr:row>
      <xdr:rowOff>0</xdr:rowOff>
    </xdr:to>
    <xdr:graphicFrame macro="">
      <xdr:nvGraphicFramePr>
        <xdr:cNvPr id="285033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419100</xdr:colOff>
      <xdr:row>80</xdr:row>
      <xdr:rowOff>0</xdr:rowOff>
    </xdr:from>
    <xdr:to>
      <xdr:col>11</xdr:col>
      <xdr:colOff>38100</xdr:colOff>
      <xdr:row>80</xdr:row>
      <xdr:rowOff>25400</xdr:rowOff>
    </xdr:to>
    <xdr:graphicFrame macro="">
      <xdr:nvGraphicFramePr>
        <xdr:cNvPr id="285034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419100</xdr:colOff>
      <xdr:row>82</xdr:row>
      <xdr:rowOff>88900</xdr:rowOff>
    </xdr:from>
    <xdr:to>
      <xdr:col>11</xdr:col>
      <xdr:colOff>38100</xdr:colOff>
      <xdr:row>83</xdr:row>
      <xdr:rowOff>0</xdr:rowOff>
    </xdr:to>
    <xdr:graphicFrame macro="">
      <xdr:nvGraphicFramePr>
        <xdr:cNvPr id="285035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419100</xdr:colOff>
      <xdr:row>85</xdr:row>
      <xdr:rowOff>0</xdr:rowOff>
    </xdr:from>
    <xdr:to>
      <xdr:col>11</xdr:col>
      <xdr:colOff>38100</xdr:colOff>
      <xdr:row>85</xdr:row>
      <xdr:rowOff>25400</xdr:rowOff>
    </xdr:to>
    <xdr:graphicFrame macro="">
      <xdr:nvGraphicFramePr>
        <xdr:cNvPr id="28503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419100</xdr:colOff>
      <xdr:row>87</xdr:row>
      <xdr:rowOff>88900</xdr:rowOff>
    </xdr:from>
    <xdr:to>
      <xdr:col>11</xdr:col>
      <xdr:colOff>38100</xdr:colOff>
      <xdr:row>88</xdr:row>
      <xdr:rowOff>0</xdr:rowOff>
    </xdr:to>
    <xdr:graphicFrame macro="">
      <xdr:nvGraphicFramePr>
        <xdr:cNvPr id="285037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419100</xdr:colOff>
      <xdr:row>89</xdr:row>
      <xdr:rowOff>0</xdr:rowOff>
    </xdr:from>
    <xdr:to>
      <xdr:col>11</xdr:col>
      <xdr:colOff>38100</xdr:colOff>
      <xdr:row>89</xdr:row>
      <xdr:rowOff>25400</xdr:rowOff>
    </xdr:to>
    <xdr:graphicFrame macro="">
      <xdr:nvGraphicFramePr>
        <xdr:cNvPr id="285038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419100</xdr:colOff>
      <xdr:row>91</xdr:row>
      <xdr:rowOff>88900</xdr:rowOff>
    </xdr:from>
    <xdr:to>
      <xdr:col>11</xdr:col>
      <xdr:colOff>38100</xdr:colOff>
      <xdr:row>92</xdr:row>
      <xdr:rowOff>0</xdr:rowOff>
    </xdr:to>
    <xdr:graphicFrame macro="">
      <xdr:nvGraphicFramePr>
        <xdr:cNvPr id="285039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419100</xdr:colOff>
      <xdr:row>93</xdr:row>
      <xdr:rowOff>0</xdr:rowOff>
    </xdr:from>
    <xdr:to>
      <xdr:col>11</xdr:col>
      <xdr:colOff>38100</xdr:colOff>
      <xdr:row>93</xdr:row>
      <xdr:rowOff>25400</xdr:rowOff>
    </xdr:to>
    <xdr:graphicFrame macro="">
      <xdr:nvGraphicFramePr>
        <xdr:cNvPr id="285040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419100</xdr:colOff>
      <xdr:row>95</xdr:row>
      <xdr:rowOff>88900</xdr:rowOff>
    </xdr:from>
    <xdr:to>
      <xdr:col>11</xdr:col>
      <xdr:colOff>38100</xdr:colOff>
      <xdr:row>96</xdr:row>
      <xdr:rowOff>0</xdr:rowOff>
    </xdr:to>
    <xdr:graphicFrame macro="">
      <xdr:nvGraphicFramePr>
        <xdr:cNvPr id="285041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431800</xdr:colOff>
      <xdr:row>105</xdr:row>
      <xdr:rowOff>76200</xdr:rowOff>
    </xdr:from>
    <xdr:to>
      <xdr:col>11</xdr:col>
      <xdr:colOff>50800</xdr:colOff>
      <xdr:row>108</xdr:row>
      <xdr:rowOff>0</xdr:rowOff>
    </xdr:to>
    <xdr:graphicFrame macro="">
      <xdr:nvGraphicFramePr>
        <xdr:cNvPr id="285042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419100</xdr:colOff>
      <xdr:row>108</xdr:row>
      <xdr:rowOff>0</xdr:rowOff>
    </xdr:from>
    <xdr:to>
      <xdr:col>11</xdr:col>
      <xdr:colOff>38100</xdr:colOff>
      <xdr:row>108</xdr:row>
      <xdr:rowOff>25400</xdr:rowOff>
    </xdr:to>
    <xdr:graphicFrame macro="">
      <xdr:nvGraphicFramePr>
        <xdr:cNvPr id="28504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419100</xdr:colOff>
      <xdr:row>110</xdr:row>
      <xdr:rowOff>88900</xdr:rowOff>
    </xdr:from>
    <xdr:to>
      <xdr:col>11</xdr:col>
      <xdr:colOff>38100</xdr:colOff>
      <xdr:row>111</xdr:row>
      <xdr:rowOff>0</xdr:rowOff>
    </xdr:to>
    <xdr:graphicFrame macro="">
      <xdr:nvGraphicFramePr>
        <xdr:cNvPr id="285044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419100</xdr:colOff>
      <xdr:row>86</xdr:row>
      <xdr:rowOff>0</xdr:rowOff>
    </xdr:from>
    <xdr:to>
      <xdr:col>11</xdr:col>
      <xdr:colOff>38100</xdr:colOff>
      <xdr:row>86</xdr:row>
      <xdr:rowOff>25400</xdr:rowOff>
    </xdr:to>
    <xdr:graphicFrame macro="">
      <xdr:nvGraphicFramePr>
        <xdr:cNvPr id="285045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419100</xdr:colOff>
      <xdr:row>87</xdr:row>
      <xdr:rowOff>0</xdr:rowOff>
    </xdr:from>
    <xdr:to>
      <xdr:col>11</xdr:col>
      <xdr:colOff>38100</xdr:colOff>
      <xdr:row>87</xdr:row>
      <xdr:rowOff>25400</xdr:rowOff>
    </xdr:to>
    <xdr:graphicFrame macro="">
      <xdr:nvGraphicFramePr>
        <xdr:cNvPr id="28504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419100</xdr:colOff>
      <xdr:row>88</xdr:row>
      <xdr:rowOff>0</xdr:rowOff>
    </xdr:from>
    <xdr:to>
      <xdr:col>11</xdr:col>
      <xdr:colOff>38100</xdr:colOff>
      <xdr:row>88</xdr:row>
      <xdr:rowOff>25400</xdr:rowOff>
    </xdr:to>
    <xdr:graphicFrame macro="">
      <xdr:nvGraphicFramePr>
        <xdr:cNvPr id="285047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419100</xdr:colOff>
      <xdr:row>89</xdr:row>
      <xdr:rowOff>0</xdr:rowOff>
    </xdr:from>
    <xdr:to>
      <xdr:col>11</xdr:col>
      <xdr:colOff>38100</xdr:colOff>
      <xdr:row>89</xdr:row>
      <xdr:rowOff>25400</xdr:rowOff>
    </xdr:to>
    <xdr:graphicFrame macro="">
      <xdr:nvGraphicFramePr>
        <xdr:cNvPr id="285048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419100</xdr:colOff>
      <xdr:row>90</xdr:row>
      <xdr:rowOff>0</xdr:rowOff>
    </xdr:from>
    <xdr:to>
      <xdr:col>11</xdr:col>
      <xdr:colOff>38100</xdr:colOff>
      <xdr:row>90</xdr:row>
      <xdr:rowOff>25400</xdr:rowOff>
    </xdr:to>
    <xdr:graphicFrame macro="">
      <xdr:nvGraphicFramePr>
        <xdr:cNvPr id="285049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419100</xdr:colOff>
      <xdr:row>91</xdr:row>
      <xdr:rowOff>0</xdr:rowOff>
    </xdr:from>
    <xdr:to>
      <xdr:col>11</xdr:col>
      <xdr:colOff>38100</xdr:colOff>
      <xdr:row>91</xdr:row>
      <xdr:rowOff>25400</xdr:rowOff>
    </xdr:to>
    <xdr:graphicFrame macro="">
      <xdr:nvGraphicFramePr>
        <xdr:cNvPr id="285050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419100</xdr:colOff>
      <xdr:row>92</xdr:row>
      <xdr:rowOff>0</xdr:rowOff>
    </xdr:from>
    <xdr:to>
      <xdr:col>11</xdr:col>
      <xdr:colOff>38100</xdr:colOff>
      <xdr:row>92</xdr:row>
      <xdr:rowOff>25400</xdr:rowOff>
    </xdr:to>
    <xdr:graphicFrame macro="">
      <xdr:nvGraphicFramePr>
        <xdr:cNvPr id="285051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419100</xdr:colOff>
      <xdr:row>93</xdr:row>
      <xdr:rowOff>0</xdr:rowOff>
    </xdr:from>
    <xdr:to>
      <xdr:col>11</xdr:col>
      <xdr:colOff>38100</xdr:colOff>
      <xdr:row>93</xdr:row>
      <xdr:rowOff>25400</xdr:rowOff>
    </xdr:to>
    <xdr:graphicFrame macro="">
      <xdr:nvGraphicFramePr>
        <xdr:cNvPr id="285052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419100</xdr:colOff>
      <xdr:row>94</xdr:row>
      <xdr:rowOff>0</xdr:rowOff>
    </xdr:from>
    <xdr:to>
      <xdr:col>11</xdr:col>
      <xdr:colOff>38100</xdr:colOff>
      <xdr:row>94</xdr:row>
      <xdr:rowOff>25400</xdr:rowOff>
    </xdr:to>
    <xdr:graphicFrame macro="">
      <xdr:nvGraphicFramePr>
        <xdr:cNvPr id="28505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419100</xdr:colOff>
      <xdr:row>95</xdr:row>
      <xdr:rowOff>0</xdr:rowOff>
    </xdr:from>
    <xdr:to>
      <xdr:col>11</xdr:col>
      <xdr:colOff>38100</xdr:colOff>
      <xdr:row>95</xdr:row>
      <xdr:rowOff>25400</xdr:rowOff>
    </xdr:to>
    <xdr:graphicFrame macro="">
      <xdr:nvGraphicFramePr>
        <xdr:cNvPr id="285054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6</xdr:row>
      <xdr:rowOff>127000</xdr:rowOff>
    </xdr:from>
    <xdr:to>
      <xdr:col>1</xdr:col>
      <xdr:colOff>444500</xdr:colOff>
      <xdr:row>10</xdr:row>
      <xdr:rowOff>50800</xdr:rowOff>
    </xdr:to>
    <xdr:pic>
      <xdr:nvPicPr>
        <xdr:cNvPr id="3177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1371600"/>
          <a:ext cx="9144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495300</xdr:colOff>
      <xdr:row>4</xdr:row>
      <xdr:rowOff>12700</xdr:rowOff>
    </xdr:from>
    <xdr:to>
      <xdr:col>7</xdr:col>
      <xdr:colOff>495300</xdr:colOff>
      <xdr:row>4</xdr:row>
      <xdr:rowOff>12700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6502400" y="85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rgb="FF409639"/>
    <pageSetUpPr fitToPage="1"/>
  </sheetPr>
  <dimension ref="A1:CE47"/>
  <sheetViews>
    <sheetView zoomScaleSheetLayoutView="115" workbookViewId="0">
      <pane xSplit="6" ySplit="2" topLeftCell="Z3" activePane="bottomRight" state="frozen"/>
      <selection pane="topRight" activeCell="G1" sqref="G1"/>
      <selection pane="bottomLeft" activeCell="A3" sqref="A3"/>
      <selection pane="bottomRight" activeCell="K3" sqref="K3:BT3"/>
    </sheetView>
  </sheetViews>
  <sheetFormatPr baseColWidth="10" defaultColWidth="11.44140625" defaultRowHeight="13.2" x14ac:dyDescent="0.25"/>
  <cols>
    <col min="1" max="1" width="12.6640625" style="4" customWidth="1"/>
    <col min="2" max="2" width="6.6640625" style="4" customWidth="1"/>
    <col min="3" max="3" width="4.6640625" style="4" hidden="1" customWidth="1"/>
    <col min="4" max="4" width="5.109375" style="4" hidden="1" customWidth="1"/>
    <col min="5" max="5" width="3" style="4" customWidth="1"/>
    <col min="6" max="6" width="28.44140625" style="4" customWidth="1"/>
    <col min="7" max="7" width="5.6640625" style="4" bestFit="1" customWidth="1"/>
    <col min="8" max="8" width="19.44140625" style="4" bestFit="1" customWidth="1"/>
    <col min="9" max="9" width="10.44140625" style="4" customWidth="1"/>
    <col min="10" max="10" width="2" style="4" customWidth="1"/>
    <col min="11" max="20" width="4.44140625" style="4" bestFit="1" customWidth="1"/>
    <col min="21" max="21" width="4.44140625" style="4" customWidth="1"/>
    <col min="22" max="37" width="4.44140625" style="4" bestFit="1" customWidth="1"/>
    <col min="38" max="41" width="4.44140625" style="4" customWidth="1"/>
    <col min="42" max="50" width="4.44140625" style="4" bestFit="1" customWidth="1"/>
    <col min="51" max="51" width="5.6640625" style="4" bestFit="1" customWidth="1"/>
    <col min="52" max="55" width="4.44140625" style="4" bestFit="1" customWidth="1"/>
    <col min="56" max="56" width="5.44140625" style="4" customWidth="1"/>
    <col min="57" max="63" width="4.44140625" style="4" bestFit="1" customWidth="1"/>
    <col min="64" max="72" width="4.44140625" style="4" customWidth="1"/>
    <col min="73" max="73" width="4.33203125" style="4" customWidth="1"/>
    <col min="74" max="74" width="1.44140625" style="4" customWidth="1"/>
    <col min="75" max="76" width="11.44140625" style="4"/>
    <col min="77" max="85" width="0" style="4" hidden="1" customWidth="1"/>
    <col min="86" max="16384" width="11.44140625" style="4"/>
  </cols>
  <sheetData>
    <row r="1" spans="1:83" s="18" customFormat="1" ht="24.75" customHeight="1" thickBot="1" x14ac:dyDescent="0.3">
      <c r="A1" s="308" t="s">
        <v>46</v>
      </c>
      <c r="B1" s="359"/>
      <c r="C1" s="360"/>
      <c r="D1" s="360"/>
      <c r="E1" s="360"/>
      <c r="F1" s="361"/>
      <c r="G1" s="382" t="s">
        <v>44</v>
      </c>
      <c r="H1" s="382"/>
      <c r="I1" s="371" t="s">
        <v>66</v>
      </c>
      <c r="J1" s="256"/>
      <c r="K1" s="180">
        <v>1</v>
      </c>
      <c r="L1" s="181">
        <v>2</v>
      </c>
      <c r="M1" s="181">
        <v>3</v>
      </c>
      <c r="N1" s="181">
        <v>4</v>
      </c>
      <c r="O1" s="181">
        <v>5</v>
      </c>
      <c r="P1" s="181">
        <v>6</v>
      </c>
      <c r="Q1" s="181">
        <v>7</v>
      </c>
      <c r="R1" s="181">
        <v>8</v>
      </c>
      <c r="S1" s="181">
        <v>9</v>
      </c>
      <c r="T1" s="181">
        <v>10</v>
      </c>
      <c r="U1" s="181">
        <v>11</v>
      </c>
      <c r="V1" s="181">
        <v>12</v>
      </c>
      <c r="W1" s="181">
        <v>13</v>
      </c>
      <c r="X1" s="181">
        <v>14</v>
      </c>
      <c r="Y1" s="181">
        <v>15</v>
      </c>
      <c r="Z1" s="181">
        <v>16</v>
      </c>
      <c r="AA1" s="181">
        <v>17</v>
      </c>
      <c r="AB1" s="181">
        <v>18</v>
      </c>
      <c r="AC1" s="181">
        <v>19</v>
      </c>
      <c r="AD1" s="181">
        <v>20</v>
      </c>
      <c r="AE1" s="181">
        <v>21</v>
      </c>
      <c r="AF1" s="181">
        <v>22</v>
      </c>
      <c r="AG1" s="181">
        <v>23</v>
      </c>
      <c r="AH1" s="181">
        <v>24</v>
      </c>
      <c r="AI1" s="181">
        <v>25</v>
      </c>
      <c r="AJ1" s="181">
        <v>26</v>
      </c>
      <c r="AK1" s="181">
        <v>27</v>
      </c>
      <c r="AL1" s="181">
        <v>28</v>
      </c>
      <c r="AM1" s="181">
        <v>29</v>
      </c>
      <c r="AN1" s="181">
        <v>30</v>
      </c>
      <c r="AO1" s="181">
        <v>31</v>
      </c>
      <c r="AP1" s="181">
        <v>32</v>
      </c>
      <c r="AQ1" s="181">
        <v>33</v>
      </c>
      <c r="AR1" s="181">
        <v>34</v>
      </c>
      <c r="AS1" s="181">
        <v>35</v>
      </c>
      <c r="AT1" s="181">
        <v>36</v>
      </c>
      <c r="AU1" s="181">
        <v>37</v>
      </c>
      <c r="AV1" s="181">
        <v>38</v>
      </c>
      <c r="AW1" s="181">
        <v>39</v>
      </c>
      <c r="AX1" s="181">
        <v>40</v>
      </c>
      <c r="AY1" s="181">
        <v>41</v>
      </c>
      <c r="AZ1" s="181">
        <v>42</v>
      </c>
      <c r="BA1" s="181">
        <v>43</v>
      </c>
      <c r="BB1" s="181">
        <v>44</v>
      </c>
      <c r="BC1" s="181">
        <v>45</v>
      </c>
      <c r="BD1" s="181">
        <v>46</v>
      </c>
      <c r="BE1" s="181">
        <v>47</v>
      </c>
      <c r="BF1" s="181">
        <v>48</v>
      </c>
      <c r="BG1" s="181">
        <v>49</v>
      </c>
      <c r="BH1" s="181">
        <v>50</v>
      </c>
      <c r="BI1" s="181">
        <v>51</v>
      </c>
      <c r="BJ1" s="181">
        <v>52</v>
      </c>
      <c r="BK1" s="181">
        <v>53</v>
      </c>
      <c r="BL1" s="181">
        <v>54</v>
      </c>
      <c r="BM1" s="181">
        <v>55</v>
      </c>
      <c r="BN1" s="181">
        <v>56</v>
      </c>
      <c r="BO1" s="181">
        <v>57</v>
      </c>
      <c r="BP1" s="181">
        <v>58</v>
      </c>
      <c r="BQ1" s="181">
        <v>59</v>
      </c>
      <c r="BR1" s="181">
        <v>60</v>
      </c>
      <c r="BS1" s="181">
        <v>61</v>
      </c>
      <c r="BT1" s="181">
        <v>62</v>
      </c>
      <c r="BU1" s="24" t="s">
        <v>20</v>
      </c>
      <c r="BV1" s="52"/>
      <c r="BZ1" s="18" t="s">
        <v>50</v>
      </c>
      <c r="CA1" s="18" t="s">
        <v>51</v>
      </c>
      <c r="CB1" s="18" t="s">
        <v>52</v>
      </c>
      <c r="CC1" s="18" t="s">
        <v>53</v>
      </c>
      <c r="CD1" s="18" t="s">
        <v>60</v>
      </c>
      <c r="CE1" s="18" t="s">
        <v>49</v>
      </c>
    </row>
    <row r="2" spans="1:83" s="40" customFormat="1" ht="33.75" customHeight="1" thickBot="1" x14ac:dyDescent="0.3">
      <c r="A2" s="309" t="s">
        <v>7</v>
      </c>
      <c r="B2" s="379"/>
      <c r="C2" s="380"/>
      <c r="D2" s="380"/>
      <c r="E2" s="381"/>
      <c r="F2" s="39" t="s">
        <v>45</v>
      </c>
      <c r="G2" s="290" t="s">
        <v>42</v>
      </c>
      <c r="H2" s="293" t="s">
        <v>43</v>
      </c>
      <c r="I2" s="372"/>
      <c r="J2" s="257"/>
      <c r="K2" s="182" t="s">
        <v>15</v>
      </c>
      <c r="L2" s="183" t="s">
        <v>15</v>
      </c>
      <c r="M2" s="183" t="s">
        <v>15</v>
      </c>
      <c r="N2" s="183" t="s">
        <v>15</v>
      </c>
      <c r="O2" s="183" t="s">
        <v>15</v>
      </c>
      <c r="P2" s="183" t="s">
        <v>15</v>
      </c>
      <c r="Q2" s="183" t="s">
        <v>15</v>
      </c>
      <c r="R2" s="183" t="s">
        <v>77</v>
      </c>
      <c r="S2" s="183" t="s">
        <v>15</v>
      </c>
      <c r="T2" s="183" t="s">
        <v>15</v>
      </c>
      <c r="U2" s="183" t="s">
        <v>15</v>
      </c>
      <c r="V2" s="183" t="s">
        <v>15</v>
      </c>
      <c r="W2" s="183" t="s">
        <v>15</v>
      </c>
      <c r="X2" s="183" t="s">
        <v>15</v>
      </c>
      <c r="Y2" s="183" t="s">
        <v>15</v>
      </c>
      <c r="Z2" s="183" t="s">
        <v>15</v>
      </c>
      <c r="AA2" s="183" t="s">
        <v>15</v>
      </c>
      <c r="AB2" s="183" t="s">
        <v>15</v>
      </c>
      <c r="AC2" s="183" t="s">
        <v>15</v>
      </c>
      <c r="AD2" s="183" t="s">
        <v>15</v>
      </c>
      <c r="AE2" s="183" t="s">
        <v>15</v>
      </c>
      <c r="AF2" s="183" t="s">
        <v>15</v>
      </c>
      <c r="AG2" s="183" t="s">
        <v>15</v>
      </c>
      <c r="AH2" s="183" t="s">
        <v>15</v>
      </c>
      <c r="AI2" s="183" t="s">
        <v>15</v>
      </c>
      <c r="AJ2" s="183" t="s">
        <v>15</v>
      </c>
      <c r="AK2" s="183" t="s">
        <v>15</v>
      </c>
      <c r="AL2" s="183" t="s">
        <v>15</v>
      </c>
      <c r="AM2" s="183" t="s">
        <v>15</v>
      </c>
      <c r="AN2" s="183" t="s">
        <v>15</v>
      </c>
      <c r="AO2" s="183" t="s">
        <v>15</v>
      </c>
      <c r="AP2" s="183" t="s">
        <v>15</v>
      </c>
      <c r="AQ2" s="183" t="s">
        <v>15</v>
      </c>
      <c r="AR2" s="183" t="s">
        <v>15</v>
      </c>
      <c r="AS2" s="183" t="s">
        <v>15</v>
      </c>
      <c r="AT2" s="183" t="s">
        <v>15</v>
      </c>
      <c r="AU2" s="183" t="s">
        <v>15</v>
      </c>
      <c r="AV2" s="183" t="s">
        <v>15</v>
      </c>
      <c r="AW2" s="183" t="s">
        <v>15</v>
      </c>
      <c r="AX2" s="183" t="s">
        <v>15</v>
      </c>
      <c r="AY2" s="183" t="s">
        <v>15</v>
      </c>
      <c r="AZ2" s="183" t="s">
        <v>15</v>
      </c>
      <c r="BA2" s="183" t="s">
        <v>15</v>
      </c>
      <c r="BB2" s="183" t="s">
        <v>15</v>
      </c>
      <c r="BC2" s="183" t="s">
        <v>15</v>
      </c>
      <c r="BD2" s="183" t="s">
        <v>77</v>
      </c>
      <c r="BE2" s="183" t="s">
        <v>15</v>
      </c>
      <c r="BF2" s="183" t="s">
        <v>15</v>
      </c>
      <c r="BG2" s="183" t="s">
        <v>15</v>
      </c>
      <c r="BH2" s="183" t="s">
        <v>15</v>
      </c>
      <c r="BI2" s="183" t="s">
        <v>15</v>
      </c>
      <c r="BJ2" s="183" t="s">
        <v>15</v>
      </c>
      <c r="BK2" s="183" t="s">
        <v>15</v>
      </c>
      <c r="BL2" s="183" t="s">
        <v>15</v>
      </c>
      <c r="BM2" s="183" t="s">
        <v>15</v>
      </c>
      <c r="BN2" s="183" t="s">
        <v>15</v>
      </c>
      <c r="BO2" s="183" t="s">
        <v>15</v>
      </c>
      <c r="BP2" s="183" t="s">
        <v>15</v>
      </c>
      <c r="BQ2" s="183" t="s">
        <v>15</v>
      </c>
      <c r="BR2" s="183" t="s">
        <v>15</v>
      </c>
      <c r="BS2" s="183" t="s">
        <v>15</v>
      </c>
      <c r="BT2" s="183" t="s">
        <v>15</v>
      </c>
      <c r="BU2" s="184" t="s">
        <v>1</v>
      </c>
      <c r="BV2" s="53"/>
      <c r="BZ2" s="40" t="s">
        <v>54</v>
      </c>
      <c r="CA2" s="40" t="s">
        <v>55</v>
      </c>
      <c r="CB2" s="40" t="s">
        <v>56</v>
      </c>
      <c r="CC2" s="40" t="s">
        <v>56</v>
      </c>
      <c r="CD2" s="40" t="s">
        <v>58</v>
      </c>
      <c r="CE2" s="40" t="s">
        <v>59</v>
      </c>
    </row>
    <row r="3" spans="1:83" s="3" customFormat="1" ht="11.25" customHeight="1" thickBot="1" x14ac:dyDescent="0.3">
      <c r="A3" s="304" t="s">
        <v>23</v>
      </c>
      <c r="B3" s="280"/>
      <c r="C3" s="50" t="str">
        <f>IF(B$3="","",B$3)</f>
        <v/>
      </c>
      <c r="D3" s="51" t="str">
        <f>IF(B$4="","",B$4)</f>
        <v/>
      </c>
      <c r="E3" s="154">
        <v>1</v>
      </c>
      <c r="F3" s="298"/>
      <c r="G3" s="177"/>
      <c r="H3" s="175"/>
      <c r="I3" s="300"/>
      <c r="J3" s="368"/>
      <c r="K3" s="303"/>
      <c r="L3" s="30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4" t="str">
        <f>IF(OR(I3="a",I3="A"),"a",IF(COUNTA(K3:BT3)=0,"",IF(OR(I3="a",I3="A"),"a",IF(COUNTA(K3:BT3)&lt;62,"!",IF(OR(COUNTIF(K3:BT3,"a")&gt;0,COUNTIF(K3:BT3,"A")&gt;0),"a","OK")))))</f>
        <v/>
      </c>
      <c r="BV3" s="54"/>
      <c r="BZ3" s="157" t="str">
        <f t="shared" ref="BZ3:BZ36" si="0">IF(COUNTIF(K3:X3,"a")&gt;0,"absent(e)",IF(COUNTIF(K3:X3,"!")&gt;0,"incomplet",IF(COUNTIF(K3:X3,"")&gt;0,"",COUNTIF(K3:X3,1)+COUNTIF(K3:X3,8)/2)))</f>
        <v/>
      </c>
      <c r="CA3" s="157" t="str">
        <f t="shared" ref="CA3:CA36" si="1">IF((COUNTIF(Y3:AO3,"a")+COUNTIF(AS3:AX3,"a"))&gt;0,"absent(e)",IF((COUNTIF(Y3:AO3,"!")+COUNTIF(AS3:AX3,"!"))&gt;0,"incomplet",IF((COUNTIF(Y3:AO3,"")+COUNTIF(AS3:AX3,""))&gt;0,"",COUNTIF(Y3:AO3,1)+COUNTIF(Y3:AO3,8)/2+COUNTIF(AS3:AX3,1)+COUNTIF(AS3:AX3,8)/2)))</f>
        <v/>
      </c>
      <c r="CB3" s="157" t="str">
        <f t="shared" ref="CB3:CB36" si="2">IF(COUNTIF(AY3:BK3,"a")&gt;0,"absent(e)",IF(COUNTIF(AY3:BK3,"!")&gt;0,"incomplet",IF(COUNTIF(AY3:BK3,"")&gt;0,"",COUNTIF(AY3:BK3,1)+COUNTIF(AY3:BK3,8)/2)))</f>
        <v/>
      </c>
      <c r="CC3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" s="157" t="e">
        <f>IF(COUNTIF(#REF!,"a")&gt;0,"absent(e)",IF(COUNTIF(#REF!,"!")&gt;0,"incomplet",IF(COUNTIF(#REF!,"")&gt;0,"",COUNTIF(#REF!,1)+COUNTIF(#REF!,8)/2)))</f>
        <v>#REF!</v>
      </c>
      <c r="CE3" s="157" t="e">
        <f>IF(COUNTIF(#REF!,"a")&gt;0,"absent(e)",IF(COUNTIF(#REF!,"!")&gt;0,"incomplet",IF(COUNTIF(#REF!,"")&gt;0,"",COUNTIF(#REF!,1)+COUNTIF(#REF!,8)/2)))</f>
        <v>#REF!</v>
      </c>
    </row>
    <row r="4" spans="1:83" s="3" customFormat="1" ht="11.25" customHeight="1" thickBot="1" x14ac:dyDescent="0.3">
      <c r="A4" s="305" t="s">
        <v>24</v>
      </c>
      <c r="B4" s="280"/>
      <c r="C4" s="50" t="str">
        <f t="shared" ref="C4:C36" si="3">IF(B$3="","",B$3)</f>
        <v/>
      </c>
      <c r="D4" s="51" t="str">
        <f t="shared" ref="D4:D36" si="4">IF(B$4="","",B$4)</f>
        <v/>
      </c>
      <c r="E4" s="155">
        <v>2</v>
      </c>
      <c r="F4" s="161"/>
      <c r="G4" s="178"/>
      <c r="H4" s="166"/>
      <c r="I4" s="301"/>
      <c r="J4" s="369"/>
      <c r="K4" s="282"/>
      <c r="L4" s="282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5" t="str">
        <f t="shared" ref="BU4:BU36" si="5">IF(OR(I4="a",I4="A"),"a",IF(COUNTA(K4:BT4)=0,"",IF(OR(I4="a",I4="A"),"a",IF(COUNTA(K4:BT4)&lt;62,"!",IF(OR(COUNTIF(K4:BT4,"a")&gt;0,COUNTIF(K4:BT4,"A")&gt;0),"a","OK")))))</f>
        <v/>
      </c>
      <c r="BV4" s="54"/>
      <c r="BZ4" s="157" t="str">
        <f t="shared" si="0"/>
        <v/>
      </c>
      <c r="CA4" s="157" t="str">
        <f t="shared" si="1"/>
        <v/>
      </c>
      <c r="CB4" s="157" t="str">
        <f t="shared" si="2"/>
        <v/>
      </c>
      <c r="CC4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4" s="157" t="e">
        <f>IF(COUNTIF(#REF!,"a")&gt;0,"absent(e)",IF(COUNTIF(#REF!,"!")&gt;0,"incomplet",IF(COUNTIF(#REF!,"")&gt;0,"",COUNTIF(#REF!,1)+COUNTIF(#REF!,8)/2)))</f>
        <v>#REF!</v>
      </c>
      <c r="CE4" s="157" t="e">
        <f>IF(COUNTIF(#REF!,"a")&gt;0,"absent(e)",IF(COUNTIF(#REF!,"!")&gt;0,"incomplet",IF(COUNTIF(#REF!,"")&gt;0,"",COUNTIF(#REF!,1)+COUNTIF(#REF!,8)/2)))</f>
        <v>#REF!</v>
      </c>
    </row>
    <row r="5" spans="1:83" s="3" customFormat="1" ht="11.25" customHeight="1" thickBot="1" x14ac:dyDescent="0.3">
      <c r="A5" s="362" t="s">
        <v>67</v>
      </c>
      <c r="B5" s="363"/>
      <c r="C5" s="50" t="str">
        <f t="shared" si="3"/>
        <v/>
      </c>
      <c r="D5" s="51" t="str">
        <f t="shared" si="4"/>
        <v/>
      </c>
      <c r="E5" s="155">
        <v>3</v>
      </c>
      <c r="F5" s="161"/>
      <c r="G5" s="178"/>
      <c r="H5" s="166"/>
      <c r="I5" s="254"/>
      <c r="J5" s="369"/>
      <c r="K5" s="282"/>
      <c r="L5" s="282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6"/>
      <c r="BU5" s="285" t="str">
        <f t="shared" si="5"/>
        <v/>
      </c>
      <c r="BV5" s="54"/>
      <c r="BZ5" s="157" t="str">
        <f t="shared" si="0"/>
        <v/>
      </c>
      <c r="CA5" s="157" t="str">
        <f t="shared" si="1"/>
        <v/>
      </c>
      <c r="CB5" s="157" t="str">
        <f t="shared" si="2"/>
        <v/>
      </c>
      <c r="CC5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5" s="157" t="e">
        <f>IF(COUNTIF(#REF!,"a")&gt;0,"absent(e)",IF(COUNTIF(#REF!,"!")&gt;0,"incomplet",IF(COUNTIF(#REF!,"")&gt;0,"",COUNTIF(#REF!,1)+COUNTIF(#REF!,8)/2)))</f>
        <v>#REF!</v>
      </c>
      <c r="CE5" s="157" t="e">
        <f>IF(COUNTIF(#REF!,"a")&gt;0,"absent(e)",IF(COUNTIF(#REF!,"!")&gt;0,"incomplet",IF(COUNTIF(#REF!,"")&gt;0,"",COUNTIF(#REF!,1)+COUNTIF(#REF!,8)/2)))</f>
        <v>#REF!</v>
      </c>
    </row>
    <row r="6" spans="1:83" s="3" customFormat="1" ht="11.25" customHeight="1" thickBot="1" x14ac:dyDescent="0.3">
      <c r="A6" s="364"/>
      <c r="B6" s="363"/>
      <c r="C6" s="50" t="str">
        <f t="shared" si="3"/>
        <v/>
      </c>
      <c r="D6" s="51" t="str">
        <f t="shared" si="4"/>
        <v/>
      </c>
      <c r="E6" s="155">
        <v>4</v>
      </c>
      <c r="F6" s="292"/>
      <c r="G6" s="178"/>
      <c r="H6" s="166"/>
      <c r="I6" s="254"/>
      <c r="J6" s="369"/>
      <c r="K6" s="282"/>
      <c r="L6" s="282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6"/>
      <c r="BU6" s="285" t="str">
        <f t="shared" si="5"/>
        <v/>
      </c>
      <c r="BV6" s="54"/>
      <c r="BZ6" s="157" t="str">
        <f t="shared" si="0"/>
        <v/>
      </c>
      <c r="CA6" s="157" t="str">
        <f t="shared" si="1"/>
        <v/>
      </c>
      <c r="CB6" s="157" t="str">
        <f t="shared" si="2"/>
        <v/>
      </c>
      <c r="CC6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6" s="157" t="e">
        <f>IF(COUNTIF(#REF!,"a")&gt;0,"absent(e)",IF(COUNTIF(#REF!,"!")&gt;0,"incomplet",IF(COUNTIF(#REF!,"")&gt;0,"",COUNTIF(#REF!,1)+COUNTIF(#REF!,8)/2)))</f>
        <v>#REF!</v>
      </c>
      <c r="CE6" s="157" t="e">
        <f>IF(COUNTIF(#REF!,"a")&gt;0,"absent(e)",IF(COUNTIF(#REF!,"!")&gt;0,"incomplet",IF(COUNTIF(#REF!,"")&gt;0,"",COUNTIF(#REF!,1)+COUNTIF(#REF!,8)/2)))</f>
        <v>#REF!</v>
      </c>
    </row>
    <row r="7" spans="1:83" s="3" customFormat="1" ht="11.25" customHeight="1" thickBot="1" x14ac:dyDescent="0.3">
      <c r="A7" s="364"/>
      <c r="B7" s="363"/>
      <c r="C7" s="50" t="str">
        <f t="shared" si="3"/>
        <v/>
      </c>
      <c r="D7" s="51" t="str">
        <f t="shared" si="4"/>
        <v/>
      </c>
      <c r="E7" s="291">
        <v>5</v>
      </c>
      <c r="F7" s="294"/>
      <c r="G7" s="178"/>
      <c r="H7" s="166"/>
      <c r="I7" s="254"/>
      <c r="J7" s="369"/>
      <c r="K7" s="282"/>
      <c r="L7" s="282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302"/>
      <c r="AS7" s="302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6"/>
      <c r="BU7" s="285" t="str">
        <f t="shared" si="5"/>
        <v/>
      </c>
      <c r="BV7" s="54"/>
      <c r="BZ7" s="157" t="str">
        <f t="shared" si="0"/>
        <v/>
      </c>
      <c r="CA7" s="157" t="str">
        <f t="shared" si="1"/>
        <v/>
      </c>
      <c r="CB7" s="157" t="str">
        <f t="shared" si="2"/>
        <v/>
      </c>
      <c r="CC7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7" s="157" t="e">
        <f>IF(COUNTIF(#REF!,"a")&gt;0,"absent(e)",IF(COUNTIF(#REF!,"!")&gt;0,"incomplet",IF(COUNTIF(#REF!,"")&gt;0,"",COUNTIF(#REF!,1)+COUNTIF(#REF!,8)/2)))</f>
        <v>#REF!</v>
      </c>
      <c r="CE7" s="157" t="e">
        <f>IF(COUNTIF(#REF!,"a")&gt;0,"absent(e)",IF(COUNTIF(#REF!,"!")&gt;0,"incomplet",IF(COUNTIF(#REF!,"")&gt;0,"",COUNTIF(#REF!,1)+COUNTIF(#REF!,8)/2)))</f>
        <v>#REF!</v>
      </c>
    </row>
    <row r="8" spans="1:83" s="3" customFormat="1" ht="11.25" customHeight="1" thickBot="1" x14ac:dyDescent="0.3">
      <c r="A8" s="364"/>
      <c r="B8" s="363"/>
      <c r="C8" s="50" t="str">
        <f t="shared" si="3"/>
        <v/>
      </c>
      <c r="D8" s="51" t="str">
        <f t="shared" si="4"/>
        <v/>
      </c>
      <c r="E8" s="155">
        <v>6</v>
      </c>
      <c r="F8" s="295"/>
      <c r="G8" s="178"/>
      <c r="H8" s="166"/>
      <c r="I8" s="254"/>
      <c r="J8" s="369"/>
      <c r="K8" s="282"/>
      <c r="L8" s="282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6"/>
      <c r="BU8" s="285" t="str">
        <f t="shared" si="5"/>
        <v/>
      </c>
      <c r="BV8" s="54"/>
      <c r="BZ8" s="157" t="str">
        <f t="shared" si="0"/>
        <v/>
      </c>
      <c r="CA8" s="157" t="str">
        <f t="shared" si="1"/>
        <v/>
      </c>
      <c r="CB8" s="157" t="str">
        <f t="shared" si="2"/>
        <v/>
      </c>
      <c r="CC8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8" s="157" t="e">
        <f>IF(COUNTIF(#REF!,"a")&gt;0,"absent(e)",IF(COUNTIF(#REF!,"!")&gt;0,"incomplet",IF(COUNTIF(#REF!,"")&gt;0,"",COUNTIF(#REF!,1)+COUNTIF(#REF!,8)/2)))</f>
        <v>#REF!</v>
      </c>
      <c r="CE8" s="157" t="e">
        <f>IF(COUNTIF(#REF!,"a")&gt;0,"absent(e)",IF(COUNTIF(#REF!,"!")&gt;0,"incomplet",IF(COUNTIF(#REF!,"")&gt;0,"",COUNTIF(#REF!,1)+COUNTIF(#REF!,8)/2)))</f>
        <v>#REF!</v>
      </c>
    </row>
    <row r="9" spans="1:83" s="3" customFormat="1" ht="11.25" customHeight="1" thickBot="1" x14ac:dyDescent="0.3">
      <c r="A9" s="364"/>
      <c r="B9" s="363"/>
      <c r="C9" s="50" t="str">
        <f t="shared" si="3"/>
        <v/>
      </c>
      <c r="D9" s="51" t="str">
        <f t="shared" si="4"/>
        <v/>
      </c>
      <c r="E9" s="155">
        <v>7</v>
      </c>
      <c r="F9" s="161"/>
      <c r="G9" s="178"/>
      <c r="H9" s="166"/>
      <c r="I9" s="254"/>
      <c r="J9" s="369"/>
      <c r="K9" s="282"/>
      <c r="L9" s="282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6"/>
      <c r="BU9" s="285" t="str">
        <f t="shared" si="5"/>
        <v/>
      </c>
      <c r="BV9" s="54"/>
      <c r="BZ9" s="157" t="str">
        <f t="shared" si="0"/>
        <v/>
      </c>
      <c r="CA9" s="157" t="str">
        <f t="shared" si="1"/>
        <v/>
      </c>
      <c r="CB9" s="157" t="str">
        <f t="shared" si="2"/>
        <v/>
      </c>
      <c r="CC9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9" s="157" t="e">
        <f>IF(COUNTIF(#REF!,"a")&gt;0,"absent(e)",IF(COUNTIF(#REF!,"!")&gt;0,"incomplet",IF(COUNTIF(#REF!,"")&gt;0,"",COUNTIF(#REF!,1)+COUNTIF(#REF!,8)/2)))</f>
        <v>#REF!</v>
      </c>
      <c r="CE9" s="157" t="e">
        <f>IF(COUNTIF(#REF!,"a")&gt;0,"absent(e)",IF(COUNTIF(#REF!,"!")&gt;0,"incomplet",IF(COUNTIF(#REF!,"")&gt;0,"",COUNTIF(#REF!,1)+COUNTIF(#REF!,8)/2)))</f>
        <v>#REF!</v>
      </c>
    </row>
    <row r="10" spans="1:83" s="3" customFormat="1" ht="11.25" customHeight="1" thickBot="1" x14ac:dyDescent="0.3">
      <c r="A10" s="364"/>
      <c r="B10" s="363"/>
      <c r="C10" s="50" t="str">
        <f t="shared" si="3"/>
        <v/>
      </c>
      <c r="D10" s="51" t="str">
        <f t="shared" si="4"/>
        <v/>
      </c>
      <c r="E10" s="155">
        <v>8</v>
      </c>
      <c r="F10" s="310"/>
      <c r="G10" s="178"/>
      <c r="H10" s="166"/>
      <c r="I10" s="254"/>
      <c r="J10" s="369"/>
      <c r="K10" s="282"/>
      <c r="L10" s="282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6"/>
      <c r="BU10" s="285" t="str">
        <f t="shared" si="5"/>
        <v/>
      </c>
      <c r="BV10" s="54"/>
      <c r="BZ10" s="157" t="str">
        <f t="shared" si="0"/>
        <v/>
      </c>
      <c r="CA10" s="157" t="str">
        <f t="shared" si="1"/>
        <v/>
      </c>
      <c r="CB10" s="157" t="str">
        <f t="shared" si="2"/>
        <v/>
      </c>
      <c r="CC10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0" s="157" t="e">
        <f>IF(COUNTIF(#REF!,"a")&gt;0,"absent(e)",IF(COUNTIF(#REF!,"!")&gt;0,"incomplet",IF(COUNTIF(#REF!,"")&gt;0,"",COUNTIF(#REF!,1)+COUNTIF(#REF!,8)/2)))</f>
        <v>#REF!</v>
      </c>
      <c r="CE10" s="157" t="e">
        <f>IF(COUNTIF(#REF!,"a")&gt;0,"absent(e)",IF(COUNTIF(#REF!,"!")&gt;0,"incomplet",IF(COUNTIF(#REF!,"")&gt;0,"",COUNTIF(#REF!,1)+COUNTIF(#REF!,8)/2)))</f>
        <v>#REF!</v>
      </c>
    </row>
    <row r="11" spans="1:83" s="3" customFormat="1" ht="11.25" customHeight="1" thickBot="1" x14ac:dyDescent="0.3">
      <c r="A11" s="364"/>
      <c r="B11" s="363"/>
      <c r="C11" s="50" t="str">
        <f t="shared" si="3"/>
        <v/>
      </c>
      <c r="D11" s="51" t="str">
        <f t="shared" si="4"/>
        <v/>
      </c>
      <c r="E11" s="155">
        <v>9</v>
      </c>
      <c r="F11" s="310"/>
      <c r="G11" s="178"/>
      <c r="H11" s="166"/>
      <c r="I11" s="254"/>
      <c r="J11" s="369"/>
      <c r="K11" s="282"/>
      <c r="L11" s="282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6"/>
      <c r="BU11" s="285" t="str">
        <f t="shared" si="5"/>
        <v/>
      </c>
      <c r="BV11" s="54"/>
      <c r="BZ11" s="157" t="str">
        <f t="shared" si="0"/>
        <v/>
      </c>
      <c r="CA11" s="157" t="str">
        <f t="shared" si="1"/>
        <v/>
      </c>
      <c r="CB11" s="157" t="str">
        <f t="shared" si="2"/>
        <v/>
      </c>
      <c r="CC11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1" s="157" t="e">
        <f>IF(COUNTIF(#REF!,"a")&gt;0,"absent(e)",IF(COUNTIF(#REF!,"!")&gt;0,"incomplet",IF(COUNTIF(#REF!,"")&gt;0,"",COUNTIF(#REF!,1)+COUNTIF(#REF!,8)/2)))</f>
        <v>#REF!</v>
      </c>
      <c r="CE11" s="157" t="e">
        <f>IF(COUNTIF(#REF!,"a")&gt;0,"absent(e)",IF(COUNTIF(#REF!,"!")&gt;0,"incomplet",IF(COUNTIF(#REF!,"")&gt;0,"",COUNTIF(#REF!,1)+COUNTIF(#REF!,8)/2)))</f>
        <v>#REF!</v>
      </c>
    </row>
    <row r="12" spans="1:83" s="3" customFormat="1" ht="11.25" customHeight="1" thickBot="1" x14ac:dyDescent="0.3">
      <c r="A12" s="364"/>
      <c r="B12" s="363"/>
      <c r="C12" s="50" t="str">
        <f t="shared" si="3"/>
        <v/>
      </c>
      <c r="D12" s="51" t="str">
        <f t="shared" si="4"/>
        <v/>
      </c>
      <c r="E12" s="155">
        <v>10</v>
      </c>
      <c r="F12" s="310"/>
      <c r="G12" s="178"/>
      <c r="H12" s="166"/>
      <c r="I12" s="301"/>
      <c r="J12" s="369"/>
      <c r="K12" s="282"/>
      <c r="L12" s="282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6"/>
      <c r="BU12" s="285" t="str">
        <f t="shared" si="5"/>
        <v/>
      </c>
      <c r="BV12" s="54"/>
      <c r="BZ12" s="157" t="str">
        <f t="shared" si="0"/>
        <v/>
      </c>
      <c r="CA12" s="157" t="str">
        <f t="shared" si="1"/>
        <v/>
      </c>
      <c r="CB12" s="157" t="str">
        <f t="shared" si="2"/>
        <v/>
      </c>
      <c r="CC12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2" s="157" t="e">
        <f>IF(COUNTIF(#REF!,"a")&gt;0,"absent(e)",IF(COUNTIF(#REF!,"!")&gt;0,"incomplet",IF(COUNTIF(#REF!,"")&gt;0,"",COUNTIF(#REF!,1)+COUNTIF(#REF!,8)/2)))</f>
        <v>#REF!</v>
      </c>
      <c r="CE12" s="157" t="e">
        <f>IF(COUNTIF(#REF!,"a")&gt;0,"absent(e)",IF(COUNTIF(#REF!,"!")&gt;0,"incomplet",IF(COUNTIF(#REF!,"")&gt;0,"",COUNTIF(#REF!,1)+COUNTIF(#REF!,8)/2)))</f>
        <v>#REF!</v>
      </c>
    </row>
    <row r="13" spans="1:83" s="3" customFormat="1" ht="11.25" customHeight="1" thickBot="1" x14ac:dyDescent="0.3">
      <c r="A13" s="364"/>
      <c r="B13" s="363"/>
      <c r="C13" s="50" t="str">
        <f t="shared" si="3"/>
        <v/>
      </c>
      <c r="D13" s="51" t="str">
        <f t="shared" si="4"/>
        <v/>
      </c>
      <c r="E13" s="155">
        <v>11</v>
      </c>
      <c r="F13" s="310"/>
      <c r="G13" s="178"/>
      <c r="H13" s="166"/>
      <c r="I13" s="254"/>
      <c r="J13" s="369"/>
      <c r="K13" s="282"/>
      <c r="L13" s="282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6"/>
      <c r="BU13" s="285" t="str">
        <f t="shared" si="5"/>
        <v/>
      </c>
      <c r="BV13" s="54"/>
      <c r="BZ13" s="157" t="str">
        <f t="shared" si="0"/>
        <v/>
      </c>
      <c r="CA13" s="157" t="str">
        <f t="shared" si="1"/>
        <v/>
      </c>
      <c r="CB13" s="157" t="str">
        <f t="shared" si="2"/>
        <v/>
      </c>
      <c r="CC13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3" s="157" t="e">
        <f>IF(COUNTIF(#REF!,"a")&gt;0,"absent(e)",IF(COUNTIF(#REF!,"!")&gt;0,"incomplet",IF(COUNTIF(#REF!,"")&gt;0,"",COUNTIF(#REF!,1)+COUNTIF(#REF!,8)/2)))</f>
        <v>#REF!</v>
      </c>
      <c r="CE13" s="157" t="e">
        <f>IF(COUNTIF(#REF!,"a")&gt;0,"absent(e)",IF(COUNTIF(#REF!,"!")&gt;0,"incomplet",IF(COUNTIF(#REF!,"")&gt;0,"",COUNTIF(#REF!,1)+COUNTIF(#REF!,8)/2)))</f>
        <v>#REF!</v>
      </c>
    </row>
    <row r="14" spans="1:83" s="3" customFormat="1" ht="11.25" customHeight="1" thickBot="1" x14ac:dyDescent="0.3">
      <c r="A14" s="364"/>
      <c r="B14" s="363"/>
      <c r="C14" s="50" t="str">
        <f t="shared" si="3"/>
        <v/>
      </c>
      <c r="D14" s="51" t="str">
        <f t="shared" si="4"/>
        <v/>
      </c>
      <c r="E14" s="155">
        <v>12</v>
      </c>
      <c r="F14" s="310"/>
      <c r="G14" s="178"/>
      <c r="H14" s="166"/>
      <c r="I14" s="254"/>
      <c r="J14" s="369"/>
      <c r="K14" s="282"/>
      <c r="L14" s="282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6"/>
      <c r="BU14" s="285" t="str">
        <f t="shared" si="5"/>
        <v/>
      </c>
      <c r="BV14" s="54"/>
      <c r="BZ14" s="157" t="str">
        <f t="shared" si="0"/>
        <v/>
      </c>
      <c r="CA14" s="157" t="str">
        <f t="shared" si="1"/>
        <v/>
      </c>
      <c r="CB14" s="157" t="str">
        <f t="shared" si="2"/>
        <v/>
      </c>
      <c r="CC14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4" s="157" t="e">
        <f>IF(COUNTIF(#REF!,"a")&gt;0,"absent(e)",IF(COUNTIF(#REF!,"!")&gt;0,"incomplet",IF(COUNTIF(#REF!,"")&gt;0,"",COUNTIF(#REF!,1)+COUNTIF(#REF!,8)/2)))</f>
        <v>#REF!</v>
      </c>
      <c r="CE14" s="157" t="e">
        <f>IF(COUNTIF(#REF!,"a")&gt;0,"absent(e)",IF(COUNTIF(#REF!,"!")&gt;0,"incomplet",IF(COUNTIF(#REF!,"")&gt;0,"",COUNTIF(#REF!,1)+COUNTIF(#REF!,8)/2)))</f>
        <v>#REF!</v>
      </c>
    </row>
    <row r="15" spans="1:83" s="3" customFormat="1" ht="11.25" customHeight="1" thickBot="1" x14ac:dyDescent="0.3">
      <c r="A15" s="364"/>
      <c r="B15" s="363"/>
      <c r="C15" s="50" t="str">
        <f t="shared" si="3"/>
        <v/>
      </c>
      <c r="D15" s="51" t="str">
        <f t="shared" si="4"/>
        <v/>
      </c>
      <c r="E15" s="155">
        <v>13</v>
      </c>
      <c r="F15" s="310"/>
      <c r="G15" s="178"/>
      <c r="H15" s="166"/>
      <c r="I15" s="254"/>
      <c r="J15" s="369"/>
      <c r="K15" s="282"/>
      <c r="L15" s="282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6"/>
      <c r="BU15" s="285" t="str">
        <f t="shared" si="5"/>
        <v/>
      </c>
      <c r="BV15" s="54"/>
      <c r="BZ15" s="157" t="str">
        <f t="shared" si="0"/>
        <v/>
      </c>
      <c r="CA15" s="157" t="str">
        <f t="shared" si="1"/>
        <v/>
      </c>
      <c r="CB15" s="157" t="str">
        <f t="shared" si="2"/>
        <v/>
      </c>
      <c r="CC15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5" s="157" t="e">
        <f>IF(COUNTIF(#REF!,"a")&gt;0,"absent(e)",IF(COUNTIF(#REF!,"!")&gt;0,"incomplet",IF(COUNTIF(#REF!,"")&gt;0,"",COUNTIF(#REF!,1)+COUNTIF(#REF!,8)/2)))</f>
        <v>#REF!</v>
      </c>
      <c r="CE15" s="157" t="e">
        <f>IF(COUNTIF(#REF!,"a")&gt;0,"absent(e)",IF(COUNTIF(#REF!,"!")&gt;0,"incomplet",IF(COUNTIF(#REF!,"")&gt;0,"",COUNTIF(#REF!,1)+COUNTIF(#REF!,8)/2)))</f>
        <v>#REF!</v>
      </c>
    </row>
    <row r="16" spans="1:83" s="3" customFormat="1" ht="11.25" customHeight="1" thickBot="1" x14ac:dyDescent="0.3">
      <c r="A16" s="364"/>
      <c r="B16" s="363"/>
      <c r="C16" s="50" t="str">
        <f t="shared" si="3"/>
        <v/>
      </c>
      <c r="D16" s="51" t="str">
        <f t="shared" si="4"/>
        <v/>
      </c>
      <c r="E16" s="155">
        <v>14</v>
      </c>
      <c r="F16" s="310"/>
      <c r="G16" s="178"/>
      <c r="H16" s="166"/>
      <c r="I16" s="254"/>
      <c r="J16" s="369"/>
      <c r="K16" s="282"/>
      <c r="L16" s="282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6"/>
      <c r="BU16" s="285" t="str">
        <f t="shared" si="5"/>
        <v/>
      </c>
      <c r="BV16" s="54"/>
      <c r="BZ16" s="157" t="str">
        <f t="shared" si="0"/>
        <v/>
      </c>
      <c r="CA16" s="157" t="str">
        <f t="shared" si="1"/>
        <v/>
      </c>
      <c r="CB16" s="157" t="str">
        <f t="shared" si="2"/>
        <v/>
      </c>
      <c r="CC16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6" s="157" t="e">
        <f>IF(COUNTIF(#REF!,"a")&gt;0,"absent(e)",IF(COUNTIF(#REF!,"!")&gt;0,"incomplet",IF(COUNTIF(#REF!,"")&gt;0,"",COUNTIF(#REF!,1)+COUNTIF(#REF!,8)/2)))</f>
        <v>#REF!</v>
      </c>
      <c r="CE16" s="157" t="e">
        <f>IF(COUNTIF(#REF!,"a")&gt;0,"absent(e)",IF(COUNTIF(#REF!,"!")&gt;0,"incomplet",IF(COUNTIF(#REF!,"")&gt;0,"",COUNTIF(#REF!,1)+COUNTIF(#REF!,8)/2)))</f>
        <v>#REF!</v>
      </c>
    </row>
    <row r="17" spans="1:83" s="3" customFormat="1" ht="11.25" customHeight="1" thickBot="1" x14ac:dyDescent="0.3">
      <c r="A17" s="364"/>
      <c r="B17" s="363"/>
      <c r="C17" s="50" t="str">
        <f t="shared" si="3"/>
        <v/>
      </c>
      <c r="D17" s="51" t="str">
        <f t="shared" si="4"/>
        <v/>
      </c>
      <c r="E17" s="155">
        <v>15</v>
      </c>
      <c r="F17" s="310"/>
      <c r="G17" s="178"/>
      <c r="H17" s="166"/>
      <c r="I17" s="254"/>
      <c r="J17" s="369"/>
      <c r="K17" s="282"/>
      <c r="L17" s="282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6"/>
      <c r="BU17" s="285" t="str">
        <f t="shared" si="5"/>
        <v/>
      </c>
      <c r="BV17" s="54"/>
      <c r="BZ17" s="157" t="str">
        <f t="shared" si="0"/>
        <v/>
      </c>
      <c r="CA17" s="157" t="str">
        <f t="shared" si="1"/>
        <v/>
      </c>
      <c r="CB17" s="157" t="str">
        <f t="shared" si="2"/>
        <v/>
      </c>
      <c r="CC17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7" s="157" t="e">
        <f>IF(COUNTIF(#REF!,"a")&gt;0,"absent(e)",IF(COUNTIF(#REF!,"!")&gt;0,"incomplet",IF(COUNTIF(#REF!,"")&gt;0,"",COUNTIF(#REF!,1)+COUNTIF(#REF!,8)/2)))</f>
        <v>#REF!</v>
      </c>
      <c r="CE17" s="157" t="e">
        <f>IF(COUNTIF(#REF!,"a")&gt;0,"absent(e)",IF(COUNTIF(#REF!,"!")&gt;0,"incomplet",IF(COUNTIF(#REF!,"")&gt;0,"",COUNTIF(#REF!,1)+COUNTIF(#REF!,8)/2)))</f>
        <v>#REF!</v>
      </c>
    </row>
    <row r="18" spans="1:83" s="3" customFormat="1" ht="11.25" customHeight="1" thickBot="1" x14ac:dyDescent="0.3">
      <c r="A18" s="364"/>
      <c r="B18" s="363"/>
      <c r="C18" s="50" t="str">
        <f t="shared" si="3"/>
        <v/>
      </c>
      <c r="D18" s="51" t="str">
        <f t="shared" si="4"/>
        <v/>
      </c>
      <c r="E18" s="155">
        <v>16</v>
      </c>
      <c r="F18" s="310"/>
      <c r="G18" s="178"/>
      <c r="H18" s="166"/>
      <c r="I18" s="254"/>
      <c r="J18" s="369"/>
      <c r="K18" s="282"/>
      <c r="L18" s="282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6"/>
      <c r="BU18" s="285" t="str">
        <f t="shared" si="5"/>
        <v/>
      </c>
      <c r="BV18" s="54"/>
      <c r="BZ18" s="157" t="str">
        <f t="shared" si="0"/>
        <v/>
      </c>
      <c r="CA18" s="157" t="str">
        <f t="shared" si="1"/>
        <v/>
      </c>
      <c r="CB18" s="157" t="str">
        <f t="shared" si="2"/>
        <v/>
      </c>
      <c r="CC18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8" s="157" t="e">
        <f>IF(COUNTIF(#REF!,"a")&gt;0,"absent(e)",IF(COUNTIF(#REF!,"!")&gt;0,"incomplet",IF(COUNTIF(#REF!,"")&gt;0,"",COUNTIF(#REF!,1)+COUNTIF(#REF!,8)/2)))</f>
        <v>#REF!</v>
      </c>
      <c r="CE18" s="157" t="e">
        <f>IF(COUNTIF(#REF!,"a")&gt;0,"absent(e)",IF(COUNTIF(#REF!,"!")&gt;0,"incomplet",IF(COUNTIF(#REF!,"")&gt;0,"",COUNTIF(#REF!,1)+COUNTIF(#REF!,8)/2)))</f>
        <v>#REF!</v>
      </c>
    </row>
    <row r="19" spans="1:83" s="3" customFormat="1" ht="11.25" customHeight="1" thickBot="1" x14ac:dyDescent="0.3">
      <c r="A19" s="364"/>
      <c r="B19" s="363"/>
      <c r="C19" s="50" t="str">
        <f t="shared" si="3"/>
        <v/>
      </c>
      <c r="D19" s="51" t="str">
        <f t="shared" si="4"/>
        <v/>
      </c>
      <c r="E19" s="155">
        <v>17</v>
      </c>
      <c r="F19" s="310"/>
      <c r="G19" s="178"/>
      <c r="H19" s="166"/>
      <c r="I19" s="254"/>
      <c r="J19" s="369"/>
      <c r="K19" s="282"/>
      <c r="L19" s="282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6"/>
      <c r="BU19" s="285" t="str">
        <f t="shared" si="5"/>
        <v/>
      </c>
      <c r="BV19" s="54"/>
      <c r="BZ19" s="157" t="str">
        <f t="shared" si="0"/>
        <v/>
      </c>
      <c r="CA19" s="157" t="str">
        <f t="shared" si="1"/>
        <v/>
      </c>
      <c r="CB19" s="157" t="str">
        <f t="shared" si="2"/>
        <v/>
      </c>
      <c r="CC19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19" s="157" t="e">
        <f>IF(COUNTIF(#REF!,"a")&gt;0,"absent(e)",IF(COUNTIF(#REF!,"!")&gt;0,"incomplet",IF(COUNTIF(#REF!,"")&gt;0,"",COUNTIF(#REF!,1)+COUNTIF(#REF!,8)/2)))</f>
        <v>#REF!</v>
      </c>
      <c r="CE19" s="157" t="e">
        <f>IF(COUNTIF(#REF!,"a")&gt;0,"absent(e)",IF(COUNTIF(#REF!,"!")&gt;0,"incomplet",IF(COUNTIF(#REF!,"")&gt;0,"",COUNTIF(#REF!,1)+COUNTIF(#REF!,8)/2)))</f>
        <v>#REF!</v>
      </c>
    </row>
    <row r="20" spans="1:83" s="3" customFormat="1" ht="11.25" customHeight="1" thickBot="1" x14ac:dyDescent="0.3">
      <c r="A20" s="364"/>
      <c r="B20" s="363"/>
      <c r="C20" s="50" t="str">
        <f t="shared" si="3"/>
        <v/>
      </c>
      <c r="D20" s="51" t="str">
        <f t="shared" si="4"/>
        <v/>
      </c>
      <c r="E20" s="155">
        <v>18</v>
      </c>
      <c r="F20" s="310"/>
      <c r="G20" s="178"/>
      <c r="H20" s="166"/>
      <c r="I20" s="254"/>
      <c r="J20" s="369"/>
      <c r="K20" s="282"/>
      <c r="L20" s="282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6"/>
      <c r="BU20" s="285" t="str">
        <f t="shared" si="5"/>
        <v/>
      </c>
      <c r="BV20" s="54"/>
      <c r="BZ20" s="157" t="str">
        <f t="shared" si="0"/>
        <v/>
      </c>
      <c r="CA20" s="157" t="str">
        <f t="shared" si="1"/>
        <v/>
      </c>
      <c r="CB20" s="157" t="str">
        <f t="shared" si="2"/>
        <v/>
      </c>
      <c r="CC20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0" s="157" t="e">
        <f>IF(COUNTIF(#REF!,"a")&gt;0,"absent(e)",IF(COUNTIF(#REF!,"!")&gt;0,"incomplet",IF(COUNTIF(#REF!,"")&gt;0,"",COUNTIF(#REF!,1)+COUNTIF(#REF!,8)/2)))</f>
        <v>#REF!</v>
      </c>
      <c r="CE20" s="157" t="e">
        <f>IF(COUNTIF(#REF!,"a")&gt;0,"absent(e)",IF(COUNTIF(#REF!,"!")&gt;0,"incomplet",IF(COUNTIF(#REF!,"")&gt;0,"",COUNTIF(#REF!,1)+COUNTIF(#REF!,8)/2)))</f>
        <v>#REF!</v>
      </c>
    </row>
    <row r="21" spans="1:83" s="3" customFormat="1" ht="11.25" customHeight="1" thickBot="1" x14ac:dyDescent="0.3">
      <c r="A21" s="364"/>
      <c r="B21" s="363"/>
      <c r="C21" s="50" t="str">
        <f t="shared" si="3"/>
        <v/>
      </c>
      <c r="D21" s="51" t="str">
        <f t="shared" si="4"/>
        <v/>
      </c>
      <c r="E21" s="155">
        <v>19</v>
      </c>
      <c r="F21" s="310"/>
      <c r="G21" s="178"/>
      <c r="H21" s="166"/>
      <c r="I21" s="254"/>
      <c r="J21" s="369"/>
      <c r="K21" s="321"/>
      <c r="L21" s="282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6"/>
      <c r="BU21" s="285" t="str">
        <f t="shared" si="5"/>
        <v/>
      </c>
      <c r="BV21" s="54"/>
      <c r="BZ21" s="157" t="str">
        <f t="shared" si="0"/>
        <v/>
      </c>
      <c r="CA21" s="157" t="str">
        <f t="shared" si="1"/>
        <v/>
      </c>
      <c r="CB21" s="157" t="str">
        <f t="shared" si="2"/>
        <v/>
      </c>
      <c r="CC21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1" s="157" t="e">
        <f>IF(COUNTIF(#REF!,"a")&gt;0,"absent(e)",IF(COUNTIF(#REF!,"!")&gt;0,"incomplet",IF(COUNTIF(#REF!,"")&gt;0,"",COUNTIF(#REF!,1)+COUNTIF(#REF!,8)/2)))</f>
        <v>#REF!</v>
      </c>
      <c r="CE21" s="157" t="e">
        <f>IF(COUNTIF(#REF!,"a")&gt;0,"absent(e)",IF(COUNTIF(#REF!,"!")&gt;0,"incomplet",IF(COUNTIF(#REF!,"")&gt;0,"",COUNTIF(#REF!,1)+COUNTIF(#REF!,8)/2)))</f>
        <v>#REF!</v>
      </c>
    </row>
    <row r="22" spans="1:83" s="3" customFormat="1" ht="11.25" customHeight="1" thickBot="1" x14ac:dyDescent="0.3">
      <c r="A22" s="364"/>
      <c r="B22" s="363"/>
      <c r="C22" s="50" t="str">
        <f t="shared" si="3"/>
        <v/>
      </c>
      <c r="D22" s="51" t="str">
        <f t="shared" si="4"/>
        <v/>
      </c>
      <c r="E22" s="155">
        <v>20</v>
      </c>
      <c r="F22" s="310"/>
      <c r="G22" s="178"/>
      <c r="H22" s="166"/>
      <c r="I22" s="254"/>
      <c r="J22" s="369"/>
      <c r="K22" s="321"/>
      <c r="L22" s="282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6"/>
      <c r="BU22" s="285" t="str">
        <f t="shared" si="5"/>
        <v/>
      </c>
      <c r="BV22" s="54"/>
      <c r="BZ22" s="157" t="str">
        <f t="shared" si="0"/>
        <v/>
      </c>
      <c r="CA22" s="157" t="str">
        <f t="shared" si="1"/>
        <v/>
      </c>
      <c r="CB22" s="157" t="str">
        <f t="shared" si="2"/>
        <v/>
      </c>
      <c r="CC22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2" s="157" t="e">
        <f>IF(COUNTIF(#REF!,"a")&gt;0,"absent(e)",IF(COUNTIF(#REF!,"!")&gt;0,"incomplet",IF(COUNTIF(#REF!,"")&gt;0,"",COUNTIF(#REF!,1)+COUNTIF(#REF!,8)/2)))</f>
        <v>#REF!</v>
      </c>
      <c r="CE22" s="157" t="e">
        <f>IF(COUNTIF(#REF!,"a")&gt;0,"absent(e)",IF(COUNTIF(#REF!,"!")&gt;0,"incomplet",IF(COUNTIF(#REF!,"")&gt;0,"",COUNTIF(#REF!,1)+COUNTIF(#REF!,8)/2)))</f>
        <v>#REF!</v>
      </c>
    </row>
    <row r="23" spans="1:83" s="3" customFormat="1" ht="11.25" customHeight="1" thickBot="1" x14ac:dyDescent="0.3">
      <c r="A23" s="364"/>
      <c r="B23" s="363"/>
      <c r="C23" s="50" t="str">
        <f t="shared" si="3"/>
        <v/>
      </c>
      <c r="D23" s="51" t="str">
        <f t="shared" si="4"/>
        <v/>
      </c>
      <c r="E23" s="155">
        <v>21</v>
      </c>
      <c r="F23" s="310"/>
      <c r="G23" s="178"/>
      <c r="H23" s="166"/>
      <c r="I23" s="254"/>
      <c r="J23" s="369"/>
      <c r="K23" s="321"/>
      <c r="L23" s="282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6"/>
      <c r="BU23" s="285" t="str">
        <f t="shared" si="5"/>
        <v/>
      </c>
      <c r="BV23" s="54"/>
      <c r="BZ23" s="157" t="str">
        <f t="shared" si="0"/>
        <v/>
      </c>
      <c r="CA23" s="157" t="str">
        <f>IF((COUNTIF(Y23:AO23,"a")+COUNTIF(AS23:AX23,"a"))&gt;0,"absent(e)",IF((COUNTIF(Y23:AO23,"!")+COUNTIF(AS23:AX23,"!"))&gt;0,"incomplet",IF((COUNTIF(Y23:AO23,"")+COUNTIF(AS23:AX23,""))&gt;0,"",COUNTIF(Y23:AO23,1)+COUNTIF(Y23:AO23,8)/2+COUNTIF(AS23:AX23,1)+COUNTIF(AS23:AX23,8)/2)))</f>
        <v/>
      </c>
      <c r="CB23" s="157" t="str">
        <f t="shared" si="2"/>
        <v/>
      </c>
      <c r="CC23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3" s="157" t="e">
        <f>IF(COUNTIF(#REF!,"a")&gt;0,"absent(e)",IF(COUNTIF(#REF!,"!")&gt;0,"incomplet",IF(COUNTIF(#REF!,"")&gt;0,"",COUNTIF(#REF!,1)+COUNTIF(#REF!,8)/2)))</f>
        <v>#REF!</v>
      </c>
      <c r="CE23" s="157" t="e">
        <f>IF(COUNTIF(#REF!,"a")&gt;0,"absent(e)",IF(COUNTIF(#REF!,"!")&gt;0,"incomplet",IF(COUNTIF(#REF!,"")&gt;0,"",COUNTIF(#REF!,1)+COUNTIF(#REF!,8)/2)))</f>
        <v>#REF!</v>
      </c>
    </row>
    <row r="24" spans="1:83" s="3" customFormat="1" ht="11.25" customHeight="1" thickBot="1" x14ac:dyDescent="0.3">
      <c r="A24" s="364"/>
      <c r="B24" s="363"/>
      <c r="C24" s="50" t="str">
        <f t="shared" si="3"/>
        <v/>
      </c>
      <c r="D24" s="51" t="str">
        <f t="shared" si="4"/>
        <v/>
      </c>
      <c r="E24" s="155">
        <v>22</v>
      </c>
      <c r="F24" s="310"/>
      <c r="G24" s="178"/>
      <c r="H24" s="166"/>
      <c r="I24" s="254"/>
      <c r="J24" s="369"/>
      <c r="K24" s="321"/>
      <c r="L24" s="282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6"/>
      <c r="BU24" s="285" t="str">
        <f t="shared" si="5"/>
        <v/>
      </c>
      <c r="BV24" s="54"/>
      <c r="BZ24" s="157" t="str">
        <f t="shared" si="0"/>
        <v/>
      </c>
      <c r="CA24" s="157" t="str">
        <f>IF((COUNTIF(Y24:AO24,"a")+COUNTIF(AS24:AX24,"a"))&gt;0,"absent(e)",IF((COUNTIF(Y24:AO24,"!")+COUNTIF(AS24:AX24,"!"))&gt;0,"incomplet",IF((COUNTIF(Y24:AO24,"")+COUNTIF(AS24:AX24,""))&gt;0,"",COUNTIF(Y24:AO24,1)+COUNTIF(Y24:AO24,8)/2+COUNTIF(AS24:AX24,1)+COUNTIF(AS24:AX24,8)/2)))</f>
        <v/>
      </c>
      <c r="CB24" s="157" t="str">
        <f t="shared" si="2"/>
        <v/>
      </c>
      <c r="CC24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4" s="157" t="e">
        <f>IF(COUNTIF(#REF!,"a")&gt;0,"absent(e)",IF(COUNTIF(#REF!,"!")&gt;0,"incomplet",IF(COUNTIF(#REF!,"")&gt;0,"",COUNTIF(#REF!,1)+COUNTIF(#REF!,8)/2)))</f>
        <v>#REF!</v>
      </c>
      <c r="CE24" s="157" t="e">
        <f>IF(COUNTIF(#REF!,"a")&gt;0,"absent(e)",IF(COUNTIF(#REF!,"!")&gt;0,"incomplet",IF(COUNTIF(#REF!,"")&gt;0,"",COUNTIF(#REF!,1)+COUNTIF(#REF!,8)/2)))</f>
        <v>#REF!</v>
      </c>
    </row>
    <row r="25" spans="1:83" s="3" customFormat="1" ht="11.25" customHeight="1" thickBot="1" x14ac:dyDescent="0.3">
      <c r="A25" s="364"/>
      <c r="B25" s="363"/>
      <c r="C25" s="50" t="str">
        <f t="shared" si="3"/>
        <v/>
      </c>
      <c r="D25" s="51" t="str">
        <f t="shared" si="4"/>
        <v/>
      </c>
      <c r="E25" s="155">
        <v>23</v>
      </c>
      <c r="F25" s="310"/>
      <c r="G25" s="178"/>
      <c r="H25" s="166"/>
      <c r="I25" s="254"/>
      <c r="J25" s="369"/>
      <c r="K25" s="321"/>
      <c r="L25" s="282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6"/>
      <c r="BU25" s="285" t="str">
        <f t="shared" si="5"/>
        <v/>
      </c>
      <c r="BV25" s="54"/>
      <c r="BZ25" s="157" t="str">
        <f t="shared" si="0"/>
        <v/>
      </c>
      <c r="CA25" s="157" t="str">
        <f>IF((COUNTIF(Y25:AO25,"a")+COUNTIF(AS25:AX25,"a"))&gt;0,"absent(e)",IF((COUNTIF(Y25:AO25,"!")+COUNTIF(AS25:AX25,"!"))&gt;0,"incomplet",IF((COUNTIF(Y25:AO25,"")+COUNTIF(AS25:AX25,""))&gt;0,"",COUNTIF(Y25:AO25,1)+COUNTIF(Y25:AO25,8)/2+COUNTIF(AS25:AX25,1)+COUNTIF(AS25:AX25,8)/2)))</f>
        <v/>
      </c>
      <c r="CB25" s="157" t="str">
        <f t="shared" si="2"/>
        <v/>
      </c>
      <c r="CC25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5" s="157" t="e">
        <f>IF(COUNTIF(#REF!,"a")&gt;0,"absent(e)",IF(COUNTIF(#REF!,"!")&gt;0,"incomplet",IF(COUNTIF(#REF!,"")&gt;0,"",COUNTIF(#REF!,1)+COUNTIF(#REF!,8)/2)))</f>
        <v>#REF!</v>
      </c>
      <c r="CE25" s="157" t="e">
        <f>IF(COUNTIF(#REF!,"a")&gt;0,"absent(e)",IF(COUNTIF(#REF!,"!")&gt;0,"incomplet",IF(COUNTIF(#REF!,"")&gt;0,"",COUNTIF(#REF!,1)+COUNTIF(#REF!,8)/2)))</f>
        <v>#REF!</v>
      </c>
    </row>
    <row r="26" spans="1:83" s="3" customFormat="1" ht="11.25" customHeight="1" thickBot="1" x14ac:dyDescent="0.3">
      <c r="A26" s="364"/>
      <c r="B26" s="363"/>
      <c r="C26" s="50" t="str">
        <f t="shared" si="3"/>
        <v/>
      </c>
      <c r="D26" s="51" t="str">
        <f t="shared" si="4"/>
        <v/>
      </c>
      <c r="E26" s="155">
        <v>24</v>
      </c>
      <c r="F26" s="310"/>
      <c r="G26" s="178"/>
      <c r="H26" s="166"/>
      <c r="I26" s="254"/>
      <c r="J26" s="369"/>
      <c r="K26" s="321"/>
      <c r="L26" s="282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6"/>
      <c r="BU26" s="285" t="str">
        <f t="shared" si="5"/>
        <v/>
      </c>
      <c r="BV26" s="54"/>
      <c r="BZ26" s="157" t="str">
        <f t="shared" si="0"/>
        <v/>
      </c>
      <c r="CA26" s="157" t="str">
        <f t="shared" si="1"/>
        <v/>
      </c>
      <c r="CB26" s="157" t="str">
        <f t="shared" si="2"/>
        <v/>
      </c>
      <c r="CC26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6" s="157" t="e">
        <f>IF(COUNTIF(#REF!,"a")&gt;0,"absent(e)",IF(COUNTIF(#REF!,"!")&gt;0,"incomplet",IF(COUNTIF(#REF!,"")&gt;0,"",COUNTIF(#REF!,1)+COUNTIF(#REF!,8)/2)))</f>
        <v>#REF!</v>
      </c>
      <c r="CE26" s="157" t="e">
        <f>IF(COUNTIF(#REF!,"a")&gt;0,"absent(e)",IF(COUNTIF(#REF!,"!")&gt;0,"incomplet",IF(COUNTIF(#REF!,"")&gt;0,"",COUNTIF(#REF!,1)+COUNTIF(#REF!,8)/2)))</f>
        <v>#REF!</v>
      </c>
    </row>
    <row r="27" spans="1:83" s="3" customFormat="1" ht="11.25" customHeight="1" thickBot="1" x14ac:dyDescent="0.3">
      <c r="A27" s="364"/>
      <c r="B27" s="363"/>
      <c r="C27" s="50" t="str">
        <f t="shared" si="3"/>
        <v/>
      </c>
      <c r="D27" s="51" t="str">
        <f t="shared" si="4"/>
        <v/>
      </c>
      <c r="E27" s="155">
        <v>25</v>
      </c>
      <c r="F27" s="310"/>
      <c r="G27" s="178"/>
      <c r="H27" s="166"/>
      <c r="I27" s="254"/>
      <c r="J27" s="369"/>
      <c r="K27" s="321"/>
      <c r="L27" s="282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6"/>
      <c r="BU27" s="285" t="str">
        <f t="shared" si="5"/>
        <v/>
      </c>
      <c r="BV27" s="54"/>
      <c r="BZ27" s="157" t="str">
        <f t="shared" si="0"/>
        <v/>
      </c>
      <c r="CA27" s="157" t="str">
        <f t="shared" si="1"/>
        <v/>
      </c>
      <c r="CB27" s="157" t="str">
        <f t="shared" si="2"/>
        <v/>
      </c>
      <c r="CC27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7" s="157" t="e">
        <f>IF(COUNTIF(#REF!,"a")&gt;0,"absent(e)",IF(COUNTIF(#REF!,"!")&gt;0,"incomplet",IF(COUNTIF(#REF!,"")&gt;0,"",COUNTIF(#REF!,1)+COUNTIF(#REF!,8)/2)))</f>
        <v>#REF!</v>
      </c>
      <c r="CE27" s="157" t="e">
        <f>IF(COUNTIF(#REF!,"a")&gt;0,"absent(e)",IF(COUNTIF(#REF!,"!")&gt;0,"incomplet",IF(COUNTIF(#REF!,"")&gt;0,"",COUNTIF(#REF!,1)+COUNTIF(#REF!,8)/2)))</f>
        <v>#REF!</v>
      </c>
    </row>
    <row r="28" spans="1:83" s="3" customFormat="1" ht="11.25" customHeight="1" thickBot="1" x14ac:dyDescent="0.3">
      <c r="A28" s="364"/>
      <c r="B28" s="363"/>
      <c r="C28" s="50" t="str">
        <f t="shared" si="3"/>
        <v/>
      </c>
      <c r="D28" s="51" t="str">
        <f t="shared" si="4"/>
        <v/>
      </c>
      <c r="E28" s="155">
        <v>26</v>
      </c>
      <c r="F28" s="310"/>
      <c r="G28" s="178"/>
      <c r="H28" s="166"/>
      <c r="I28" s="254"/>
      <c r="J28" s="369"/>
      <c r="K28" s="321"/>
      <c r="L28" s="282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6"/>
      <c r="BU28" s="285" t="str">
        <f t="shared" si="5"/>
        <v/>
      </c>
      <c r="BV28" s="54"/>
      <c r="BZ28" s="157" t="str">
        <f t="shared" si="0"/>
        <v/>
      </c>
      <c r="CA28" s="157" t="str">
        <f t="shared" si="1"/>
        <v/>
      </c>
      <c r="CB28" s="157" t="str">
        <f t="shared" si="2"/>
        <v/>
      </c>
      <c r="CC28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8" s="157" t="e">
        <f>IF(COUNTIF(#REF!,"a")&gt;0,"absent(e)",IF(COUNTIF(#REF!,"!")&gt;0,"incomplet",IF(COUNTIF(#REF!,"")&gt;0,"",COUNTIF(#REF!,1)+COUNTIF(#REF!,8)/2)))</f>
        <v>#REF!</v>
      </c>
      <c r="CE28" s="157" t="e">
        <f>IF(COUNTIF(#REF!,"a")&gt;0,"absent(e)",IF(COUNTIF(#REF!,"!")&gt;0,"incomplet",IF(COUNTIF(#REF!,"")&gt;0,"",COUNTIF(#REF!,1)+COUNTIF(#REF!,8)/2)))</f>
        <v>#REF!</v>
      </c>
    </row>
    <row r="29" spans="1:83" s="3" customFormat="1" ht="11.25" customHeight="1" thickBot="1" x14ac:dyDescent="0.3">
      <c r="A29" s="364"/>
      <c r="B29" s="363"/>
      <c r="C29" s="50" t="str">
        <f t="shared" si="3"/>
        <v/>
      </c>
      <c r="D29" s="51" t="str">
        <f t="shared" si="4"/>
        <v/>
      </c>
      <c r="E29" s="155">
        <v>27</v>
      </c>
      <c r="F29" s="310"/>
      <c r="G29" s="178"/>
      <c r="H29" s="166"/>
      <c r="I29" s="254"/>
      <c r="J29" s="369"/>
      <c r="K29" s="321"/>
      <c r="L29" s="282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6"/>
      <c r="BU29" s="285" t="str">
        <f t="shared" si="5"/>
        <v/>
      </c>
      <c r="BV29" s="54"/>
      <c r="BZ29" s="157" t="str">
        <f t="shared" si="0"/>
        <v/>
      </c>
      <c r="CA29" s="157" t="str">
        <f t="shared" si="1"/>
        <v/>
      </c>
      <c r="CB29" s="157" t="str">
        <f t="shared" si="2"/>
        <v/>
      </c>
      <c r="CC29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29" s="157" t="e">
        <f>IF(COUNTIF(#REF!,"a")&gt;0,"absent(e)",IF(COUNTIF(#REF!,"!")&gt;0,"incomplet",IF(COUNTIF(#REF!,"")&gt;0,"",COUNTIF(#REF!,1)+COUNTIF(#REF!,8)/2)))</f>
        <v>#REF!</v>
      </c>
      <c r="CE29" s="157" t="e">
        <f>IF(COUNTIF(#REF!,"a")&gt;0,"absent(e)",IF(COUNTIF(#REF!,"!")&gt;0,"incomplet",IF(COUNTIF(#REF!,"")&gt;0,"",COUNTIF(#REF!,1)+COUNTIF(#REF!,8)/2)))</f>
        <v>#REF!</v>
      </c>
    </row>
    <row r="30" spans="1:83" s="3" customFormat="1" ht="11.25" customHeight="1" thickBot="1" x14ac:dyDescent="0.3">
      <c r="A30" s="364"/>
      <c r="B30" s="363"/>
      <c r="C30" s="50" t="str">
        <f t="shared" si="3"/>
        <v/>
      </c>
      <c r="D30" s="51" t="str">
        <f t="shared" si="4"/>
        <v/>
      </c>
      <c r="E30" s="155">
        <v>28</v>
      </c>
      <c r="F30" s="310"/>
      <c r="G30" s="178"/>
      <c r="H30" s="166"/>
      <c r="I30" s="254"/>
      <c r="J30" s="369"/>
      <c r="K30" s="282"/>
      <c r="L30" s="282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6"/>
      <c r="BU30" s="285" t="str">
        <f t="shared" si="5"/>
        <v/>
      </c>
      <c r="BV30" s="54"/>
      <c r="BZ30" s="157" t="str">
        <f t="shared" si="0"/>
        <v/>
      </c>
      <c r="CA30" s="157" t="str">
        <f t="shared" si="1"/>
        <v/>
      </c>
      <c r="CB30" s="157" t="str">
        <f t="shared" si="2"/>
        <v/>
      </c>
      <c r="CC30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0" s="157" t="e">
        <f>IF(COUNTIF(#REF!,"a")&gt;0,"absent(e)",IF(COUNTIF(#REF!,"!")&gt;0,"incomplet",IF(COUNTIF(#REF!,"")&gt;0,"",COUNTIF(#REF!,1)+COUNTIF(#REF!,8)/2)))</f>
        <v>#REF!</v>
      </c>
      <c r="CE30" s="157" t="e">
        <f>IF(COUNTIF(#REF!,"a")&gt;0,"absent(e)",IF(COUNTIF(#REF!,"!")&gt;0,"incomplet",IF(COUNTIF(#REF!,"")&gt;0,"",COUNTIF(#REF!,1)+COUNTIF(#REF!,8)/2)))</f>
        <v>#REF!</v>
      </c>
    </row>
    <row r="31" spans="1:83" s="3" customFormat="1" ht="11.25" customHeight="1" thickBot="1" x14ac:dyDescent="0.3">
      <c r="A31" s="364"/>
      <c r="B31" s="363"/>
      <c r="C31" s="50" t="str">
        <f t="shared" si="3"/>
        <v/>
      </c>
      <c r="D31" s="51" t="str">
        <f t="shared" si="4"/>
        <v/>
      </c>
      <c r="E31" s="155">
        <v>29</v>
      </c>
      <c r="F31" s="310"/>
      <c r="G31" s="178"/>
      <c r="H31" s="166"/>
      <c r="I31" s="254"/>
      <c r="J31" s="369"/>
      <c r="K31" s="282"/>
      <c r="L31" s="282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6"/>
      <c r="BU31" s="285" t="str">
        <f t="shared" si="5"/>
        <v/>
      </c>
      <c r="BV31" s="54"/>
      <c r="BZ31" s="157" t="str">
        <f t="shared" si="0"/>
        <v/>
      </c>
      <c r="CA31" s="157" t="str">
        <f t="shared" si="1"/>
        <v/>
      </c>
      <c r="CB31" s="157" t="str">
        <f t="shared" si="2"/>
        <v/>
      </c>
      <c r="CC31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1" s="157" t="e">
        <f>IF(COUNTIF(#REF!,"a")&gt;0,"absent(e)",IF(COUNTIF(#REF!,"!")&gt;0,"incomplet",IF(COUNTIF(#REF!,"")&gt;0,"",COUNTIF(#REF!,1)+COUNTIF(#REF!,8)/2)))</f>
        <v>#REF!</v>
      </c>
      <c r="CE31" s="157" t="e">
        <f>IF(COUNTIF(#REF!,"a")&gt;0,"absent(e)",IF(COUNTIF(#REF!,"!")&gt;0,"incomplet",IF(COUNTIF(#REF!,"")&gt;0,"",COUNTIF(#REF!,1)+COUNTIF(#REF!,8)/2)))</f>
        <v>#REF!</v>
      </c>
    </row>
    <row r="32" spans="1:83" s="3" customFormat="1" ht="11.25" customHeight="1" thickBot="1" x14ac:dyDescent="0.3">
      <c r="A32" s="364"/>
      <c r="B32" s="363"/>
      <c r="C32" s="50" t="str">
        <f t="shared" si="3"/>
        <v/>
      </c>
      <c r="D32" s="51" t="str">
        <f t="shared" si="4"/>
        <v/>
      </c>
      <c r="E32" s="155">
        <v>30</v>
      </c>
      <c r="F32" s="310"/>
      <c r="G32" s="178"/>
      <c r="H32" s="166"/>
      <c r="I32" s="254"/>
      <c r="J32" s="369"/>
      <c r="K32" s="282"/>
      <c r="L32" s="282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6"/>
      <c r="BU32" s="285" t="str">
        <f t="shared" si="5"/>
        <v/>
      </c>
      <c r="BV32" s="54"/>
      <c r="BZ32" s="157" t="str">
        <f t="shared" si="0"/>
        <v/>
      </c>
      <c r="CA32" s="157" t="str">
        <f t="shared" si="1"/>
        <v/>
      </c>
      <c r="CB32" s="157" t="str">
        <f t="shared" si="2"/>
        <v/>
      </c>
      <c r="CC32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2" s="157" t="e">
        <f>IF(COUNTIF(#REF!,"a")&gt;0,"absent(e)",IF(COUNTIF(#REF!,"!")&gt;0,"incomplet",IF(COUNTIF(#REF!,"")&gt;0,"",COUNTIF(#REF!,1)+COUNTIF(#REF!,8)/2)))</f>
        <v>#REF!</v>
      </c>
      <c r="CE32" s="157" t="e">
        <f>IF(COUNTIF(#REF!,"a")&gt;0,"absent(e)",IF(COUNTIF(#REF!,"!")&gt;0,"incomplet",IF(COUNTIF(#REF!,"")&gt;0,"",COUNTIF(#REF!,1)+COUNTIF(#REF!,8)/2)))</f>
        <v>#REF!</v>
      </c>
    </row>
    <row r="33" spans="1:83" s="3" customFormat="1" ht="11.25" customHeight="1" thickBot="1" x14ac:dyDescent="0.3">
      <c r="A33" s="364"/>
      <c r="B33" s="363"/>
      <c r="C33" s="50" t="str">
        <f t="shared" si="3"/>
        <v/>
      </c>
      <c r="D33" s="51" t="str">
        <f t="shared" si="4"/>
        <v/>
      </c>
      <c r="E33" s="155">
        <v>31</v>
      </c>
      <c r="F33" s="310"/>
      <c r="G33" s="178"/>
      <c r="H33" s="166"/>
      <c r="I33" s="254"/>
      <c r="J33" s="369"/>
      <c r="K33" s="282"/>
      <c r="L33" s="282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6"/>
      <c r="BU33" s="285" t="str">
        <f t="shared" si="5"/>
        <v/>
      </c>
      <c r="BV33" s="54"/>
      <c r="BZ33" s="157" t="str">
        <f t="shared" si="0"/>
        <v/>
      </c>
      <c r="CA33" s="157" t="str">
        <f t="shared" si="1"/>
        <v/>
      </c>
      <c r="CB33" s="157" t="str">
        <f t="shared" si="2"/>
        <v/>
      </c>
      <c r="CC33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3" s="157" t="e">
        <f>IF(COUNTIF(#REF!,"a")&gt;0,"absent(e)",IF(COUNTIF(#REF!,"!")&gt;0,"incomplet",IF(COUNTIF(#REF!,"")&gt;0,"",COUNTIF(#REF!,1)+COUNTIF(#REF!,8)/2)))</f>
        <v>#REF!</v>
      </c>
      <c r="CE33" s="157" t="e">
        <f>IF(COUNTIF(#REF!,"a")&gt;0,"absent(e)",IF(COUNTIF(#REF!,"!")&gt;0,"incomplet",IF(COUNTIF(#REF!,"")&gt;0,"",COUNTIF(#REF!,1)+COUNTIF(#REF!,8)/2)))</f>
        <v>#REF!</v>
      </c>
    </row>
    <row r="34" spans="1:83" s="3" customFormat="1" ht="11.25" customHeight="1" thickBot="1" x14ac:dyDescent="0.3">
      <c r="A34" s="364"/>
      <c r="B34" s="363"/>
      <c r="C34" s="50" t="str">
        <f t="shared" si="3"/>
        <v/>
      </c>
      <c r="D34" s="51" t="str">
        <f t="shared" si="4"/>
        <v/>
      </c>
      <c r="E34" s="155">
        <v>32</v>
      </c>
      <c r="F34" s="310"/>
      <c r="G34" s="178"/>
      <c r="H34" s="166"/>
      <c r="I34" s="254"/>
      <c r="J34" s="369"/>
      <c r="K34" s="282"/>
      <c r="L34" s="282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6"/>
      <c r="BU34" s="285" t="str">
        <f t="shared" si="5"/>
        <v/>
      </c>
      <c r="BV34" s="54"/>
      <c r="BZ34" s="157" t="str">
        <f t="shared" si="0"/>
        <v/>
      </c>
      <c r="CA34" s="157" t="str">
        <f t="shared" si="1"/>
        <v/>
      </c>
      <c r="CB34" s="157" t="str">
        <f t="shared" si="2"/>
        <v/>
      </c>
      <c r="CC34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4" s="157" t="e">
        <f>IF(COUNTIF(#REF!,"a")&gt;0,"absent(e)",IF(COUNTIF(#REF!,"!")&gt;0,"incomplet",IF(COUNTIF(#REF!,"")&gt;0,"",COUNTIF(#REF!,1)+COUNTIF(#REF!,8)/2)))</f>
        <v>#REF!</v>
      </c>
      <c r="CE34" s="157" t="e">
        <f>IF(COUNTIF(#REF!,"a")&gt;0,"absent(e)",IF(COUNTIF(#REF!,"!")&gt;0,"incomplet",IF(COUNTIF(#REF!,"")&gt;0,"",COUNTIF(#REF!,1)+COUNTIF(#REF!,8)/2)))</f>
        <v>#REF!</v>
      </c>
    </row>
    <row r="35" spans="1:83" s="3" customFormat="1" ht="11.25" customHeight="1" thickBot="1" x14ac:dyDescent="0.3">
      <c r="A35" s="364"/>
      <c r="B35" s="363"/>
      <c r="C35" s="50" t="str">
        <f t="shared" si="3"/>
        <v/>
      </c>
      <c r="D35" s="51" t="str">
        <f t="shared" si="4"/>
        <v/>
      </c>
      <c r="E35" s="155">
        <v>33</v>
      </c>
      <c r="F35" s="310"/>
      <c r="G35" s="178"/>
      <c r="H35" s="166"/>
      <c r="I35" s="254"/>
      <c r="J35" s="369"/>
      <c r="K35" s="282"/>
      <c r="L35" s="282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6"/>
      <c r="BU35" s="285" t="str">
        <f t="shared" si="5"/>
        <v/>
      </c>
      <c r="BV35" s="54"/>
      <c r="BZ35" s="157" t="str">
        <f t="shared" si="0"/>
        <v/>
      </c>
      <c r="CA35" s="157" t="str">
        <f t="shared" si="1"/>
        <v/>
      </c>
      <c r="CB35" s="157" t="str">
        <f t="shared" si="2"/>
        <v/>
      </c>
      <c r="CC35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5" s="157" t="e">
        <f>IF(COUNTIF(#REF!,"a")&gt;0,"absent(e)",IF(COUNTIF(#REF!,"!")&gt;0,"incomplet",IF(COUNTIF(#REF!,"")&gt;0,"",COUNTIF(#REF!,1)+COUNTIF(#REF!,8)/2)))</f>
        <v>#REF!</v>
      </c>
      <c r="CE35" s="157" t="e">
        <f>IF(COUNTIF(#REF!,"a")&gt;0,"absent(e)",IF(COUNTIF(#REF!,"!")&gt;0,"incomplet",IF(COUNTIF(#REF!,"")&gt;0,"",COUNTIF(#REF!,1)+COUNTIF(#REF!,8)/2)))</f>
        <v>#REF!</v>
      </c>
    </row>
    <row r="36" spans="1:83" s="3" customFormat="1" ht="11.25" customHeight="1" thickBot="1" x14ac:dyDescent="0.3">
      <c r="A36" s="365"/>
      <c r="B36" s="366"/>
      <c r="C36" s="50" t="str">
        <f t="shared" si="3"/>
        <v/>
      </c>
      <c r="D36" s="51" t="str">
        <f t="shared" si="4"/>
        <v/>
      </c>
      <c r="E36" s="156">
        <v>34</v>
      </c>
      <c r="F36" s="311"/>
      <c r="G36" s="179"/>
      <c r="H36" s="176"/>
      <c r="I36" s="255"/>
      <c r="J36" s="370"/>
      <c r="K36" s="287"/>
      <c r="L36" s="320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9"/>
      <c r="BU36" s="285" t="str">
        <f t="shared" si="5"/>
        <v/>
      </c>
      <c r="BV36" s="54"/>
      <c r="BZ36" s="157" t="str">
        <f t="shared" si="0"/>
        <v/>
      </c>
      <c r="CA36" s="157" t="str">
        <f t="shared" si="1"/>
        <v/>
      </c>
      <c r="CB36" s="157" t="str">
        <f t="shared" si="2"/>
        <v/>
      </c>
      <c r="CC36" s="157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CD36" s="157" t="e">
        <f>IF(COUNTIF(#REF!,"a")&gt;0,"absent(e)",IF(COUNTIF(#REF!,"!")&gt;0,"incomplet",IF(COUNTIF(#REF!,"")&gt;0,"",COUNTIF(#REF!,1)+COUNTIF(#REF!,8)/2)))</f>
        <v>#REF!</v>
      </c>
      <c r="CE36" s="157" t="e">
        <f>IF(COUNTIF(#REF!,"a")&gt;0,"absent(e)",IF(COUNTIF(#REF!,"!")&gt;0,"incomplet",IF(COUNTIF(#REF!,"")&gt;0,"",COUNTIF(#REF!,1)+COUNTIF(#REF!,8)/2)))</f>
        <v>#REF!</v>
      </c>
    </row>
    <row r="37" spans="1:83" s="3" customFormat="1" ht="5.25" customHeight="1" thickBot="1" x14ac:dyDescent="0.3">
      <c r="A37" s="62"/>
      <c r="B37" s="63"/>
      <c r="C37" s="63"/>
      <c r="D37" s="63"/>
      <c r="E37" s="63"/>
      <c r="F37" s="63"/>
      <c r="G37" s="150"/>
      <c r="H37" s="150"/>
      <c r="I37" s="125"/>
      <c r="J37" s="141"/>
      <c r="K37" s="63"/>
      <c r="L37" s="63"/>
      <c r="M37" s="63"/>
      <c r="N37" s="63"/>
      <c r="O37" s="63"/>
      <c r="P37" s="63"/>
      <c r="Q37" s="63"/>
      <c r="R37" s="64"/>
      <c r="S37" s="63"/>
      <c r="T37" s="63"/>
      <c r="U37" s="63"/>
      <c r="V37" s="63"/>
      <c r="W37" s="64"/>
      <c r="X37" s="63"/>
      <c r="Y37" s="63"/>
      <c r="Z37" s="7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117"/>
      <c r="BV37" s="54"/>
    </row>
    <row r="38" spans="1:83" s="3" customFormat="1" ht="12.75" customHeight="1" x14ac:dyDescent="0.25">
      <c r="A38" s="66"/>
      <c r="B38" s="67"/>
      <c r="C38" s="67"/>
      <c r="D38" s="67"/>
      <c r="E38" s="377" t="s">
        <v>3</v>
      </c>
      <c r="F38" s="378"/>
      <c r="G38" s="151"/>
      <c r="H38" s="125"/>
      <c r="I38" s="125"/>
      <c r="J38" s="125"/>
      <c r="K38" s="167">
        <f>COUNTA(K3:K36)-COUNTIF(K3:K36,"a")</f>
        <v>0</v>
      </c>
      <c r="L38" s="10">
        <f t="shared" ref="L38:BT38" si="6">COUNTA(L3:L36)-COUNTIF(L3:L36,"a")</f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  <c r="T38" s="10">
        <f t="shared" si="6"/>
        <v>0</v>
      </c>
      <c r="U38" s="10">
        <f t="shared" si="6"/>
        <v>0</v>
      </c>
      <c r="V38" s="10">
        <f t="shared" si="6"/>
        <v>0</v>
      </c>
      <c r="W38" s="10">
        <f t="shared" si="6"/>
        <v>0</v>
      </c>
      <c r="X38" s="10">
        <f t="shared" si="6"/>
        <v>0</v>
      </c>
      <c r="Y38" s="10">
        <f t="shared" si="6"/>
        <v>0</v>
      </c>
      <c r="Z38" s="10">
        <f t="shared" si="6"/>
        <v>0</v>
      </c>
      <c r="AA38" s="10">
        <f t="shared" si="6"/>
        <v>0</v>
      </c>
      <c r="AB38" s="10">
        <f t="shared" si="6"/>
        <v>0</v>
      </c>
      <c r="AC38" s="10">
        <f t="shared" si="6"/>
        <v>0</v>
      </c>
      <c r="AD38" s="10">
        <f t="shared" si="6"/>
        <v>0</v>
      </c>
      <c r="AE38" s="10">
        <f t="shared" si="6"/>
        <v>0</v>
      </c>
      <c r="AF38" s="10">
        <f>COUNTA(AF3:AF36)-COUNTIF(AF3:AF36,"a")</f>
        <v>0</v>
      </c>
      <c r="AG38" s="10">
        <f t="shared" si="6"/>
        <v>0</v>
      </c>
      <c r="AH38" s="10">
        <f t="shared" si="6"/>
        <v>0</v>
      </c>
      <c r="AI38" s="10">
        <f t="shared" si="6"/>
        <v>0</v>
      </c>
      <c r="AJ38" s="10">
        <f t="shared" si="6"/>
        <v>0</v>
      </c>
      <c r="AK38" s="10">
        <f t="shared" si="6"/>
        <v>0</v>
      </c>
      <c r="AL38" s="10">
        <f>COUNTA(AL3:AL36)-COUNTIF(AL3:AL36,"a")</f>
        <v>0</v>
      </c>
      <c r="AM38" s="10">
        <f t="shared" si="6"/>
        <v>0</v>
      </c>
      <c r="AN38" s="10">
        <f t="shared" si="6"/>
        <v>0</v>
      </c>
      <c r="AO38" s="10">
        <f t="shared" si="6"/>
        <v>0</v>
      </c>
      <c r="AP38" s="10">
        <f>COUNTA(AP3:AP36)-COUNTIF(AP3:AP36,"a")</f>
        <v>0</v>
      </c>
      <c r="AQ38" s="10">
        <f>COUNTA(AQ3:AQ36)-COUNTIF(AQ3:AQ36,"a")</f>
        <v>0</v>
      </c>
      <c r="AR38" s="10">
        <f>COUNTA(AR3:AR36)-COUNTIF(AR3:AR36,"a")</f>
        <v>0</v>
      </c>
      <c r="AS38" s="10">
        <f>COUNTA(AS3:AS36)-COUNTIF(AS3:AS36,"a")</f>
        <v>0</v>
      </c>
      <c r="AT38" s="10">
        <f>COUNTA(AT3:AT36)-COUNTIF(AT3:AT36,"a")</f>
        <v>0</v>
      </c>
      <c r="AU38" s="10">
        <f t="shared" si="6"/>
        <v>0</v>
      </c>
      <c r="AV38" s="10">
        <f t="shared" si="6"/>
        <v>0</v>
      </c>
      <c r="AW38" s="10">
        <f t="shared" si="6"/>
        <v>0</v>
      </c>
      <c r="AX38" s="10">
        <f t="shared" si="6"/>
        <v>0</v>
      </c>
      <c r="AY38" s="10">
        <f t="shared" si="6"/>
        <v>0</v>
      </c>
      <c r="AZ38" s="10">
        <f t="shared" si="6"/>
        <v>0</v>
      </c>
      <c r="BA38" s="10">
        <f t="shared" si="6"/>
        <v>0</v>
      </c>
      <c r="BB38" s="10">
        <f t="shared" si="6"/>
        <v>0</v>
      </c>
      <c r="BC38" s="10">
        <f t="shared" si="6"/>
        <v>0</v>
      </c>
      <c r="BD38" s="10">
        <f t="shared" si="6"/>
        <v>0</v>
      </c>
      <c r="BE38" s="10">
        <f t="shared" si="6"/>
        <v>0</v>
      </c>
      <c r="BF38" s="10">
        <f t="shared" si="6"/>
        <v>0</v>
      </c>
      <c r="BG38" s="10">
        <f t="shared" si="6"/>
        <v>0</v>
      </c>
      <c r="BH38" s="10">
        <f t="shared" si="6"/>
        <v>0</v>
      </c>
      <c r="BI38" s="10">
        <f t="shared" si="6"/>
        <v>0</v>
      </c>
      <c r="BJ38" s="10">
        <f t="shared" si="6"/>
        <v>0</v>
      </c>
      <c r="BK38" s="10">
        <f t="shared" si="6"/>
        <v>0</v>
      </c>
      <c r="BL38" s="10">
        <f t="shared" si="6"/>
        <v>0</v>
      </c>
      <c r="BM38" s="10">
        <f t="shared" si="6"/>
        <v>0</v>
      </c>
      <c r="BN38" s="10">
        <f t="shared" si="6"/>
        <v>0</v>
      </c>
      <c r="BO38" s="10">
        <f t="shared" si="6"/>
        <v>0</v>
      </c>
      <c r="BP38" s="10">
        <f t="shared" si="6"/>
        <v>0</v>
      </c>
      <c r="BQ38" s="10">
        <f t="shared" si="6"/>
        <v>0</v>
      </c>
      <c r="BR38" s="10">
        <f t="shared" si="6"/>
        <v>0</v>
      </c>
      <c r="BS38" s="10">
        <f t="shared" si="6"/>
        <v>0</v>
      </c>
      <c r="BT38" s="10">
        <f t="shared" si="6"/>
        <v>0</v>
      </c>
      <c r="BU38" s="99"/>
      <c r="BV38" s="55"/>
      <c r="BW38" s="16"/>
      <c r="BY38" s="3" t="s">
        <v>57</v>
      </c>
      <c r="BZ38" s="137" t="str">
        <f t="shared" ref="BZ38:CE38" si="7">IF(COUNT(BZ3:BZ36)=0,"",AVERAGE(BZ3:BZ36))</f>
        <v/>
      </c>
      <c r="CA38" s="137" t="str">
        <f t="shared" si="7"/>
        <v/>
      </c>
      <c r="CB38" s="137" t="str">
        <f t="shared" si="7"/>
        <v/>
      </c>
      <c r="CC38" s="137" t="str">
        <f t="shared" si="7"/>
        <v/>
      </c>
      <c r="CD38" s="137" t="str">
        <f t="shared" si="7"/>
        <v/>
      </c>
      <c r="CE38" s="137" t="str">
        <f t="shared" si="7"/>
        <v/>
      </c>
    </row>
    <row r="39" spans="1:83" s="3" customFormat="1" ht="12.75" customHeight="1" x14ac:dyDescent="0.25">
      <c r="A39" s="66"/>
      <c r="B39" s="66"/>
      <c r="C39" s="66"/>
      <c r="D39" s="66"/>
      <c r="E39" s="375" t="s">
        <v>4</v>
      </c>
      <c r="F39" s="376"/>
      <c r="G39" s="125"/>
      <c r="H39" s="125"/>
      <c r="I39" s="125"/>
      <c r="J39" s="125"/>
      <c r="K39" s="142">
        <f>COUNTIF(K3:K36,1)</f>
        <v>0</v>
      </c>
      <c r="L39" s="142">
        <f t="shared" ref="L39:BT39" si="8">COUNTIF(L3:L36,1)</f>
        <v>0</v>
      </c>
      <c r="M39" s="142">
        <f t="shared" si="8"/>
        <v>0</v>
      </c>
      <c r="N39" s="142">
        <f t="shared" si="8"/>
        <v>0</v>
      </c>
      <c r="O39" s="142">
        <f t="shared" si="8"/>
        <v>0</v>
      </c>
      <c r="P39" s="142">
        <f t="shared" si="8"/>
        <v>0</v>
      </c>
      <c r="Q39" s="142">
        <f t="shared" si="8"/>
        <v>0</v>
      </c>
      <c r="R39" s="142">
        <f t="shared" si="8"/>
        <v>0</v>
      </c>
      <c r="S39" s="142">
        <f t="shared" si="8"/>
        <v>0</v>
      </c>
      <c r="T39" s="142">
        <f t="shared" si="8"/>
        <v>0</v>
      </c>
      <c r="U39" s="142">
        <f t="shared" si="8"/>
        <v>0</v>
      </c>
      <c r="V39" s="142">
        <f t="shared" si="8"/>
        <v>0</v>
      </c>
      <c r="W39" s="142">
        <f t="shared" si="8"/>
        <v>0</v>
      </c>
      <c r="X39" s="142">
        <f t="shared" si="8"/>
        <v>0</v>
      </c>
      <c r="Y39" s="142">
        <f t="shared" si="8"/>
        <v>0</v>
      </c>
      <c r="Z39" s="142">
        <f t="shared" si="8"/>
        <v>0</v>
      </c>
      <c r="AA39" s="142">
        <f t="shared" si="8"/>
        <v>0</v>
      </c>
      <c r="AB39" s="142">
        <f t="shared" si="8"/>
        <v>0</v>
      </c>
      <c r="AC39" s="142">
        <f t="shared" si="8"/>
        <v>0</v>
      </c>
      <c r="AD39" s="142">
        <f t="shared" si="8"/>
        <v>0</v>
      </c>
      <c r="AE39" s="142">
        <f t="shared" si="8"/>
        <v>0</v>
      </c>
      <c r="AF39" s="142">
        <f>COUNTIF(AF3:AF36,1)</f>
        <v>0</v>
      </c>
      <c r="AG39" s="142">
        <f t="shared" si="8"/>
        <v>0</v>
      </c>
      <c r="AH39" s="142">
        <f t="shared" si="8"/>
        <v>0</v>
      </c>
      <c r="AI39" s="142">
        <f t="shared" si="8"/>
        <v>0</v>
      </c>
      <c r="AJ39" s="142">
        <f t="shared" si="8"/>
        <v>0</v>
      </c>
      <c r="AK39" s="142">
        <f t="shared" si="8"/>
        <v>0</v>
      </c>
      <c r="AL39" s="142">
        <f t="shared" si="8"/>
        <v>0</v>
      </c>
      <c r="AM39" s="142">
        <f t="shared" si="8"/>
        <v>0</v>
      </c>
      <c r="AN39" s="142">
        <f t="shared" si="8"/>
        <v>0</v>
      </c>
      <c r="AO39" s="142">
        <f t="shared" si="8"/>
        <v>0</v>
      </c>
      <c r="AP39" s="142">
        <f>COUNTIF(AP3:AP36,1)</f>
        <v>0</v>
      </c>
      <c r="AQ39" s="142">
        <f>COUNTIF(AQ3:AQ36,1)</f>
        <v>0</v>
      </c>
      <c r="AR39" s="142">
        <f>COUNTIF(AR3:AR36,1)</f>
        <v>0</v>
      </c>
      <c r="AS39" s="142">
        <f>COUNTIF(AS3:AS36,1)</f>
        <v>0</v>
      </c>
      <c r="AT39" s="142">
        <f>COUNTIF(AT3:AT36,1)</f>
        <v>0</v>
      </c>
      <c r="AU39" s="142">
        <f t="shared" si="8"/>
        <v>0</v>
      </c>
      <c r="AV39" s="142">
        <f t="shared" si="8"/>
        <v>0</v>
      </c>
      <c r="AW39" s="142">
        <f t="shared" si="8"/>
        <v>0</v>
      </c>
      <c r="AX39" s="142">
        <f t="shared" si="8"/>
        <v>0</v>
      </c>
      <c r="AY39" s="142">
        <f t="shared" si="8"/>
        <v>0</v>
      </c>
      <c r="AZ39" s="142">
        <f t="shared" si="8"/>
        <v>0</v>
      </c>
      <c r="BA39" s="142">
        <f t="shared" si="8"/>
        <v>0</v>
      </c>
      <c r="BB39" s="142">
        <f t="shared" si="8"/>
        <v>0</v>
      </c>
      <c r="BC39" s="142">
        <f t="shared" si="8"/>
        <v>0</v>
      </c>
      <c r="BD39" s="142">
        <f t="shared" si="8"/>
        <v>0</v>
      </c>
      <c r="BE39" s="142">
        <f t="shared" si="8"/>
        <v>0</v>
      </c>
      <c r="BF39" s="142">
        <f t="shared" si="8"/>
        <v>0</v>
      </c>
      <c r="BG39" s="142">
        <f t="shared" si="8"/>
        <v>0</v>
      </c>
      <c r="BH39" s="142">
        <f t="shared" si="8"/>
        <v>0</v>
      </c>
      <c r="BI39" s="142">
        <f t="shared" si="8"/>
        <v>0</v>
      </c>
      <c r="BJ39" s="142">
        <f t="shared" si="8"/>
        <v>0</v>
      </c>
      <c r="BK39" s="142">
        <f t="shared" si="8"/>
        <v>0</v>
      </c>
      <c r="BL39" s="142">
        <f t="shared" si="8"/>
        <v>0</v>
      </c>
      <c r="BM39" s="142">
        <f t="shared" si="8"/>
        <v>0</v>
      </c>
      <c r="BN39" s="142">
        <f t="shared" si="8"/>
        <v>0</v>
      </c>
      <c r="BO39" s="142">
        <f t="shared" si="8"/>
        <v>0</v>
      </c>
      <c r="BP39" s="142">
        <f t="shared" si="8"/>
        <v>0</v>
      </c>
      <c r="BQ39" s="142">
        <f t="shared" si="8"/>
        <v>0</v>
      </c>
      <c r="BR39" s="142">
        <f t="shared" si="8"/>
        <v>0</v>
      </c>
      <c r="BS39" s="142">
        <f t="shared" si="8"/>
        <v>0</v>
      </c>
      <c r="BT39" s="142">
        <f t="shared" si="8"/>
        <v>0</v>
      </c>
      <c r="BU39" s="98"/>
      <c r="BV39" s="55"/>
      <c r="BW39" s="16"/>
    </row>
    <row r="40" spans="1:83" s="3" customFormat="1" ht="12.75" customHeight="1" x14ac:dyDescent="0.25">
      <c r="A40" s="66"/>
      <c r="B40" s="66"/>
      <c r="C40" s="66"/>
      <c r="D40" s="66"/>
      <c r="E40" s="125"/>
      <c r="F40" s="141" t="s">
        <v>48</v>
      </c>
      <c r="G40" s="125"/>
      <c r="H40" s="125"/>
      <c r="I40" s="125"/>
      <c r="J40" s="125"/>
      <c r="K40" s="143"/>
      <c r="L40" s="143"/>
      <c r="M40" s="143"/>
      <c r="N40" s="143"/>
      <c r="O40" s="143"/>
      <c r="P40" s="143"/>
      <c r="Q40" s="143"/>
      <c r="R40" s="203">
        <f>COUNTIF(R3:R36,8)</f>
        <v>0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203">
        <f>COUNTIF(BD3:BD36,8)</f>
        <v>0</v>
      </c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98"/>
      <c r="BV40" s="55"/>
      <c r="BW40" s="16"/>
    </row>
    <row r="41" spans="1:83" s="3" customFormat="1" ht="12.75" customHeight="1" x14ac:dyDescent="0.25">
      <c r="A41" s="66"/>
      <c r="B41" s="66"/>
      <c r="C41" s="66"/>
      <c r="D41" s="66"/>
      <c r="E41" s="375" t="s">
        <v>5</v>
      </c>
      <c r="F41" s="376"/>
      <c r="G41" s="125"/>
      <c r="H41" s="125"/>
      <c r="I41" s="152"/>
      <c r="J41" s="152"/>
      <c r="K41" s="168">
        <f>COUNTIF(K3:K36,0)</f>
        <v>0</v>
      </c>
      <c r="L41" s="7">
        <f t="shared" ref="L41:BT41" si="9">COUNTIF(L3:L36,0)</f>
        <v>0</v>
      </c>
      <c r="M41" s="7">
        <f t="shared" si="9"/>
        <v>0</v>
      </c>
      <c r="N41" s="7">
        <f t="shared" si="9"/>
        <v>0</v>
      </c>
      <c r="O41" s="7">
        <f t="shared" si="9"/>
        <v>0</v>
      </c>
      <c r="P41" s="7">
        <f t="shared" si="9"/>
        <v>0</v>
      </c>
      <c r="Q41" s="7">
        <f t="shared" si="9"/>
        <v>0</v>
      </c>
      <c r="R41" s="7">
        <f t="shared" si="9"/>
        <v>0</v>
      </c>
      <c r="S41" s="7">
        <f t="shared" si="9"/>
        <v>0</v>
      </c>
      <c r="T41" s="7">
        <f t="shared" si="9"/>
        <v>0</v>
      </c>
      <c r="U41" s="7">
        <f t="shared" si="9"/>
        <v>0</v>
      </c>
      <c r="V41" s="7">
        <f t="shared" si="9"/>
        <v>0</v>
      </c>
      <c r="W41" s="7">
        <f t="shared" si="9"/>
        <v>0</v>
      </c>
      <c r="X41" s="7">
        <f t="shared" si="9"/>
        <v>0</v>
      </c>
      <c r="Y41" s="7">
        <f t="shared" si="9"/>
        <v>0</v>
      </c>
      <c r="Z41" s="7">
        <f t="shared" si="9"/>
        <v>0</v>
      </c>
      <c r="AA41" s="7">
        <f t="shared" si="9"/>
        <v>0</v>
      </c>
      <c r="AB41" s="7">
        <f t="shared" si="9"/>
        <v>0</v>
      </c>
      <c r="AC41" s="7">
        <f t="shared" si="9"/>
        <v>0</v>
      </c>
      <c r="AD41" s="7">
        <f t="shared" si="9"/>
        <v>0</v>
      </c>
      <c r="AE41" s="7">
        <f t="shared" si="9"/>
        <v>0</v>
      </c>
      <c r="AF41" s="7">
        <f>COUNTIF(AF3:AF36,0)</f>
        <v>0</v>
      </c>
      <c r="AG41" s="7">
        <f t="shared" si="9"/>
        <v>0</v>
      </c>
      <c r="AH41" s="7">
        <f t="shared" si="9"/>
        <v>0</v>
      </c>
      <c r="AI41" s="7">
        <f t="shared" si="9"/>
        <v>0</v>
      </c>
      <c r="AJ41" s="7">
        <f t="shared" si="9"/>
        <v>0</v>
      </c>
      <c r="AK41" s="7">
        <f t="shared" si="9"/>
        <v>0</v>
      </c>
      <c r="AL41" s="7">
        <f t="shared" si="9"/>
        <v>0</v>
      </c>
      <c r="AM41" s="7">
        <f t="shared" si="9"/>
        <v>0</v>
      </c>
      <c r="AN41" s="7">
        <f t="shared" si="9"/>
        <v>0</v>
      </c>
      <c r="AO41" s="7">
        <f t="shared" si="9"/>
        <v>0</v>
      </c>
      <c r="AP41" s="7">
        <f>COUNTIF(AP3:AP36,0)</f>
        <v>0</v>
      </c>
      <c r="AQ41" s="7">
        <f>COUNTIF(AQ3:AQ36,0)</f>
        <v>0</v>
      </c>
      <c r="AR41" s="7">
        <f>COUNTIF(AR3:AR36,0)</f>
        <v>0</v>
      </c>
      <c r="AS41" s="7">
        <f>COUNTIF(AS3:AS36,0)</f>
        <v>0</v>
      </c>
      <c r="AT41" s="7">
        <f>COUNTIF(AT3:AT36,0)</f>
        <v>0</v>
      </c>
      <c r="AU41" s="7">
        <f t="shared" si="9"/>
        <v>0</v>
      </c>
      <c r="AV41" s="7">
        <f t="shared" si="9"/>
        <v>0</v>
      </c>
      <c r="AW41" s="7">
        <f t="shared" si="9"/>
        <v>0</v>
      </c>
      <c r="AX41" s="7">
        <f t="shared" si="9"/>
        <v>0</v>
      </c>
      <c r="AY41" s="7">
        <f t="shared" si="9"/>
        <v>0</v>
      </c>
      <c r="AZ41" s="7">
        <f t="shared" si="9"/>
        <v>0</v>
      </c>
      <c r="BA41" s="7">
        <f t="shared" si="9"/>
        <v>0</v>
      </c>
      <c r="BB41" s="7">
        <f t="shared" si="9"/>
        <v>0</v>
      </c>
      <c r="BC41" s="7">
        <f t="shared" si="9"/>
        <v>0</v>
      </c>
      <c r="BD41" s="7">
        <f t="shared" si="9"/>
        <v>0</v>
      </c>
      <c r="BE41" s="7">
        <f t="shared" si="9"/>
        <v>0</v>
      </c>
      <c r="BF41" s="7">
        <f t="shared" si="9"/>
        <v>0</v>
      </c>
      <c r="BG41" s="7">
        <f t="shared" si="9"/>
        <v>0</v>
      </c>
      <c r="BH41" s="7">
        <f t="shared" si="9"/>
        <v>0</v>
      </c>
      <c r="BI41" s="7">
        <f t="shared" si="9"/>
        <v>0</v>
      </c>
      <c r="BJ41" s="7">
        <f t="shared" si="9"/>
        <v>0</v>
      </c>
      <c r="BK41" s="7">
        <f t="shared" si="9"/>
        <v>0</v>
      </c>
      <c r="BL41" s="7">
        <f t="shared" si="9"/>
        <v>0</v>
      </c>
      <c r="BM41" s="7">
        <f t="shared" si="9"/>
        <v>0</v>
      </c>
      <c r="BN41" s="7">
        <f t="shared" si="9"/>
        <v>0</v>
      </c>
      <c r="BO41" s="7">
        <f t="shared" si="9"/>
        <v>0</v>
      </c>
      <c r="BP41" s="7">
        <f t="shared" si="9"/>
        <v>0</v>
      </c>
      <c r="BQ41" s="7">
        <f t="shared" si="9"/>
        <v>0</v>
      </c>
      <c r="BR41" s="7">
        <f t="shared" si="9"/>
        <v>0</v>
      </c>
      <c r="BS41" s="7">
        <f t="shared" si="9"/>
        <v>0</v>
      </c>
      <c r="BT41" s="7">
        <f t="shared" si="9"/>
        <v>0</v>
      </c>
      <c r="BU41" s="98"/>
      <c r="BV41" s="55"/>
      <c r="BW41" s="16"/>
    </row>
    <row r="42" spans="1:83" s="2" customFormat="1" ht="12.75" customHeight="1" thickBot="1" x14ac:dyDescent="0.3">
      <c r="A42" s="101"/>
      <c r="B42" s="102"/>
      <c r="C42" s="102"/>
      <c r="D42" s="102"/>
      <c r="E42" s="373" t="s">
        <v>6</v>
      </c>
      <c r="F42" s="374"/>
      <c r="G42" s="152"/>
      <c r="H42" s="152"/>
      <c r="I42" s="57"/>
      <c r="J42" s="57"/>
      <c r="K42" s="169">
        <f>COUNTIF(K3:K36,9)</f>
        <v>0</v>
      </c>
      <c r="L42" s="100">
        <f t="shared" ref="L42:BT42" si="10">COUNTIF(L3:L36,9)</f>
        <v>0</v>
      </c>
      <c r="M42" s="100">
        <f t="shared" si="10"/>
        <v>0</v>
      </c>
      <c r="N42" s="100">
        <f t="shared" si="10"/>
        <v>0</v>
      </c>
      <c r="O42" s="100">
        <f t="shared" si="10"/>
        <v>0</v>
      </c>
      <c r="P42" s="100">
        <f t="shared" si="10"/>
        <v>0</v>
      </c>
      <c r="Q42" s="100">
        <f t="shared" si="10"/>
        <v>0</v>
      </c>
      <c r="R42" s="100">
        <f t="shared" si="10"/>
        <v>0</v>
      </c>
      <c r="S42" s="100">
        <f t="shared" si="10"/>
        <v>0</v>
      </c>
      <c r="T42" s="100">
        <f t="shared" si="10"/>
        <v>0</v>
      </c>
      <c r="U42" s="100">
        <f t="shared" si="10"/>
        <v>0</v>
      </c>
      <c r="V42" s="100">
        <f t="shared" si="10"/>
        <v>0</v>
      </c>
      <c r="W42" s="100">
        <f t="shared" si="10"/>
        <v>0</v>
      </c>
      <c r="X42" s="100">
        <f t="shared" si="10"/>
        <v>0</v>
      </c>
      <c r="Y42" s="100">
        <f t="shared" si="10"/>
        <v>0</v>
      </c>
      <c r="Z42" s="100">
        <f t="shared" si="10"/>
        <v>0</v>
      </c>
      <c r="AA42" s="100">
        <f t="shared" si="10"/>
        <v>0</v>
      </c>
      <c r="AB42" s="100">
        <f t="shared" si="10"/>
        <v>0</v>
      </c>
      <c r="AC42" s="100">
        <f t="shared" si="10"/>
        <v>0</v>
      </c>
      <c r="AD42" s="100">
        <f t="shared" si="10"/>
        <v>0</v>
      </c>
      <c r="AE42" s="100">
        <f t="shared" si="10"/>
        <v>0</v>
      </c>
      <c r="AF42" s="100">
        <f>COUNTIF(AF3:AF36,9)</f>
        <v>0</v>
      </c>
      <c r="AG42" s="100">
        <f t="shared" si="10"/>
        <v>0</v>
      </c>
      <c r="AH42" s="100">
        <f t="shared" si="10"/>
        <v>0</v>
      </c>
      <c r="AI42" s="100">
        <f t="shared" si="10"/>
        <v>0</v>
      </c>
      <c r="AJ42" s="100">
        <f t="shared" si="10"/>
        <v>0</v>
      </c>
      <c r="AK42" s="100">
        <f t="shared" si="10"/>
        <v>0</v>
      </c>
      <c r="AL42" s="100">
        <f t="shared" si="10"/>
        <v>0</v>
      </c>
      <c r="AM42" s="100">
        <f t="shared" si="10"/>
        <v>0</v>
      </c>
      <c r="AN42" s="100">
        <f t="shared" si="10"/>
        <v>0</v>
      </c>
      <c r="AO42" s="100">
        <f t="shared" si="10"/>
        <v>0</v>
      </c>
      <c r="AP42" s="100">
        <f t="shared" si="10"/>
        <v>0</v>
      </c>
      <c r="AQ42" s="100">
        <f>COUNTIF(AQ3:AQ36,9)</f>
        <v>0</v>
      </c>
      <c r="AR42" s="100">
        <f>COUNTIF(AR3:AR36,9)</f>
        <v>0</v>
      </c>
      <c r="AS42" s="100">
        <f>COUNTIF(AS3:AS36,9)</f>
        <v>0</v>
      </c>
      <c r="AT42" s="100">
        <f>COUNTIF(AT3:AT36,9)</f>
        <v>0</v>
      </c>
      <c r="AU42" s="100">
        <f t="shared" si="10"/>
        <v>0</v>
      </c>
      <c r="AV42" s="100">
        <f t="shared" si="10"/>
        <v>0</v>
      </c>
      <c r="AW42" s="100">
        <f t="shared" si="10"/>
        <v>0</v>
      </c>
      <c r="AX42" s="100">
        <f t="shared" si="10"/>
        <v>0</v>
      </c>
      <c r="AY42" s="100">
        <f t="shared" si="10"/>
        <v>0</v>
      </c>
      <c r="AZ42" s="100">
        <f t="shared" si="10"/>
        <v>0</v>
      </c>
      <c r="BA42" s="100">
        <f t="shared" si="10"/>
        <v>0</v>
      </c>
      <c r="BB42" s="100">
        <f t="shared" si="10"/>
        <v>0</v>
      </c>
      <c r="BC42" s="100">
        <f t="shared" si="10"/>
        <v>0</v>
      </c>
      <c r="BD42" s="100">
        <f t="shared" si="10"/>
        <v>0</v>
      </c>
      <c r="BE42" s="100">
        <f t="shared" si="10"/>
        <v>0</v>
      </c>
      <c r="BF42" s="100">
        <f t="shared" si="10"/>
        <v>0</v>
      </c>
      <c r="BG42" s="100">
        <f t="shared" si="10"/>
        <v>0</v>
      </c>
      <c r="BH42" s="100">
        <f t="shared" si="10"/>
        <v>0</v>
      </c>
      <c r="BI42" s="100">
        <f t="shared" si="10"/>
        <v>0</v>
      </c>
      <c r="BJ42" s="100">
        <f t="shared" si="10"/>
        <v>0</v>
      </c>
      <c r="BK42" s="100">
        <f t="shared" si="10"/>
        <v>0</v>
      </c>
      <c r="BL42" s="100">
        <f t="shared" si="10"/>
        <v>0</v>
      </c>
      <c r="BM42" s="100">
        <f t="shared" si="10"/>
        <v>0</v>
      </c>
      <c r="BN42" s="100">
        <f t="shared" si="10"/>
        <v>0</v>
      </c>
      <c r="BO42" s="100">
        <f t="shared" si="10"/>
        <v>0</v>
      </c>
      <c r="BP42" s="100">
        <f t="shared" si="10"/>
        <v>0</v>
      </c>
      <c r="BQ42" s="100">
        <f t="shared" si="10"/>
        <v>0</v>
      </c>
      <c r="BR42" s="100">
        <f t="shared" si="10"/>
        <v>0</v>
      </c>
      <c r="BS42" s="100">
        <f t="shared" si="10"/>
        <v>0</v>
      </c>
      <c r="BT42" s="100">
        <f t="shared" si="10"/>
        <v>0</v>
      </c>
      <c r="BU42" s="68"/>
      <c r="BV42" s="55"/>
      <c r="BW42" s="25"/>
    </row>
    <row r="43" spans="1:83" ht="5.25" customHeight="1" thickBot="1" x14ac:dyDescent="0.3">
      <c r="A43" s="59"/>
      <c r="B43" s="59"/>
      <c r="C43" s="59"/>
      <c r="D43" s="59"/>
      <c r="E43" s="59"/>
      <c r="F43" s="60"/>
      <c r="G43" s="153"/>
      <c r="H43" s="57"/>
      <c r="I43" s="125"/>
      <c r="J43" s="125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57"/>
      <c r="BV43" s="55"/>
      <c r="BW43" s="6"/>
    </row>
    <row r="44" spans="1:83" x14ac:dyDescent="0.25">
      <c r="A44" s="69"/>
      <c r="B44" s="65"/>
      <c r="C44" s="57"/>
      <c r="D44" s="57"/>
      <c r="E44" s="70"/>
      <c r="F44" s="322" t="s">
        <v>122</v>
      </c>
      <c r="G44" s="151"/>
      <c r="H44" s="125"/>
      <c r="I44" s="125"/>
      <c r="J44" s="125"/>
      <c r="K44" s="170" t="str">
        <f>IF(K38=0,"",INT(K39*100/K38+0.5)/100)</f>
        <v/>
      </c>
      <c r="L44" s="170" t="str">
        <f t="shared" ref="L44:BT44" si="11">IF(L38=0,"",INT(L39*100/L38+0.5)/100)</f>
        <v/>
      </c>
      <c r="M44" s="170" t="str">
        <f t="shared" si="11"/>
        <v/>
      </c>
      <c r="N44" s="170" t="str">
        <f t="shared" si="11"/>
        <v/>
      </c>
      <c r="O44" s="170" t="str">
        <f t="shared" si="11"/>
        <v/>
      </c>
      <c r="P44" s="170" t="str">
        <f t="shared" si="11"/>
        <v/>
      </c>
      <c r="Q44" s="170" t="str">
        <f t="shared" si="11"/>
        <v/>
      </c>
      <c r="R44" s="170" t="str">
        <f t="shared" si="11"/>
        <v/>
      </c>
      <c r="S44" s="170" t="str">
        <f t="shared" si="11"/>
        <v/>
      </c>
      <c r="T44" s="170" t="str">
        <f t="shared" si="11"/>
        <v/>
      </c>
      <c r="U44" s="170" t="str">
        <f t="shared" si="11"/>
        <v/>
      </c>
      <c r="V44" s="170" t="str">
        <f t="shared" si="11"/>
        <v/>
      </c>
      <c r="W44" s="170" t="str">
        <f t="shared" si="11"/>
        <v/>
      </c>
      <c r="X44" s="170" t="str">
        <f t="shared" si="11"/>
        <v/>
      </c>
      <c r="Y44" s="170" t="str">
        <f t="shared" si="11"/>
        <v/>
      </c>
      <c r="Z44" s="170" t="str">
        <f t="shared" si="11"/>
        <v/>
      </c>
      <c r="AA44" s="170" t="str">
        <f t="shared" si="11"/>
        <v/>
      </c>
      <c r="AB44" s="170" t="str">
        <f t="shared" si="11"/>
        <v/>
      </c>
      <c r="AC44" s="170" t="str">
        <f t="shared" si="11"/>
        <v/>
      </c>
      <c r="AD44" s="170" t="str">
        <f t="shared" si="11"/>
        <v/>
      </c>
      <c r="AE44" s="170" t="str">
        <f t="shared" si="11"/>
        <v/>
      </c>
      <c r="AF44" s="170" t="str">
        <f>IF(AF38=0,"",INT(AF39*100/AF38+0.5)/100)</f>
        <v/>
      </c>
      <c r="AG44" s="170" t="str">
        <f t="shared" si="11"/>
        <v/>
      </c>
      <c r="AH44" s="170" t="str">
        <f t="shared" si="11"/>
        <v/>
      </c>
      <c r="AI44" s="170" t="str">
        <f t="shared" si="11"/>
        <v/>
      </c>
      <c r="AJ44" s="170" t="str">
        <f t="shared" si="11"/>
        <v/>
      </c>
      <c r="AK44" s="170" t="str">
        <f t="shared" si="11"/>
        <v/>
      </c>
      <c r="AL44" s="170" t="str">
        <f t="shared" si="11"/>
        <v/>
      </c>
      <c r="AM44" s="170" t="str">
        <f t="shared" si="11"/>
        <v/>
      </c>
      <c r="AN44" s="170" t="str">
        <f t="shared" si="11"/>
        <v/>
      </c>
      <c r="AO44" s="170" t="str">
        <f t="shared" si="11"/>
        <v/>
      </c>
      <c r="AP44" s="170" t="str">
        <f>IF(AP38=0,"",INT(AP39*100/AP38+0.5)/100)</f>
        <v/>
      </c>
      <c r="AQ44" s="170" t="str">
        <f>IF(AQ38=0,"",INT(AQ39*100/AQ38+0.5)/100)</f>
        <v/>
      </c>
      <c r="AR44" s="170" t="str">
        <f>IF(AR38=0,"",INT(AR39*100/AR38+0.5)/100)</f>
        <v/>
      </c>
      <c r="AS44" s="170" t="str">
        <f>IF(AS38=0,"",INT(AS39*100/AS38+0.5)/100)</f>
        <v/>
      </c>
      <c r="AT44" s="170" t="str">
        <f>IF(AT38=0,"",INT(AT39*100/AT38+0.5)/100)</f>
        <v/>
      </c>
      <c r="AU44" s="170" t="str">
        <f t="shared" si="11"/>
        <v/>
      </c>
      <c r="AV44" s="170" t="str">
        <f t="shared" si="11"/>
        <v/>
      </c>
      <c r="AW44" s="170" t="str">
        <f t="shared" si="11"/>
        <v/>
      </c>
      <c r="AX44" s="170" t="str">
        <f t="shared" si="11"/>
        <v/>
      </c>
      <c r="AY44" s="170" t="str">
        <f t="shared" si="11"/>
        <v/>
      </c>
      <c r="AZ44" s="170" t="str">
        <f t="shared" si="11"/>
        <v/>
      </c>
      <c r="BA44" s="170" t="str">
        <f t="shared" si="11"/>
        <v/>
      </c>
      <c r="BB44" s="170" t="str">
        <f t="shared" si="11"/>
        <v/>
      </c>
      <c r="BC44" s="170" t="str">
        <f t="shared" si="11"/>
        <v/>
      </c>
      <c r="BD44" s="170" t="str">
        <f t="shared" si="11"/>
        <v/>
      </c>
      <c r="BE44" s="170" t="str">
        <f t="shared" si="11"/>
        <v/>
      </c>
      <c r="BF44" s="170" t="str">
        <f t="shared" si="11"/>
        <v/>
      </c>
      <c r="BG44" s="170" t="str">
        <f t="shared" si="11"/>
        <v/>
      </c>
      <c r="BH44" s="170" t="str">
        <f t="shared" si="11"/>
        <v/>
      </c>
      <c r="BI44" s="170" t="str">
        <f t="shared" si="11"/>
        <v/>
      </c>
      <c r="BJ44" s="170" t="str">
        <f t="shared" si="11"/>
        <v/>
      </c>
      <c r="BK44" s="170" t="str">
        <f t="shared" si="11"/>
        <v/>
      </c>
      <c r="BL44" s="170" t="str">
        <f t="shared" si="11"/>
        <v/>
      </c>
      <c r="BM44" s="170" t="str">
        <f t="shared" si="11"/>
        <v/>
      </c>
      <c r="BN44" s="170" t="str">
        <f t="shared" si="11"/>
        <v/>
      </c>
      <c r="BO44" s="170" t="str">
        <f t="shared" si="11"/>
        <v/>
      </c>
      <c r="BP44" s="170" t="str">
        <f t="shared" si="11"/>
        <v/>
      </c>
      <c r="BQ44" s="170" t="str">
        <f t="shared" si="11"/>
        <v/>
      </c>
      <c r="BR44" s="170" t="str">
        <f t="shared" si="11"/>
        <v/>
      </c>
      <c r="BS44" s="170" t="str">
        <f t="shared" si="11"/>
        <v/>
      </c>
      <c r="BT44" s="170" t="str">
        <f t="shared" si="11"/>
        <v/>
      </c>
      <c r="BU44" s="98"/>
      <c r="BV44" s="55"/>
      <c r="BW44" s="6"/>
    </row>
    <row r="45" spans="1:83" ht="13.8" thickBot="1" x14ac:dyDescent="0.3">
      <c r="A45" s="69"/>
      <c r="B45" s="57"/>
      <c r="C45" s="57"/>
      <c r="D45" s="57"/>
      <c r="E45" s="71"/>
      <c r="F45" s="95" t="s">
        <v>26</v>
      </c>
      <c r="G45" s="151"/>
      <c r="H45" s="125"/>
      <c r="I45" s="125"/>
      <c r="J45" s="125"/>
      <c r="K45" s="171">
        <v>0.87</v>
      </c>
      <c r="L45" s="158">
        <v>0.73</v>
      </c>
      <c r="M45" s="158">
        <v>0.44</v>
      </c>
      <c r="N45" s="158">
        <v>0.72</v>
      </c>
      <c r="O45" s="158">
        <v>0.65</v>
      </c>
      <c r="P45" s="158">
        <v>0.53</v>
      </c>
      <c r="Q45" s="158">
        <v>0.65</v>
      </c>
      <c r="R45" s="158">
        <v>0.31</v>
      </c>
      <c r="S45" s="158">
        <v>0.86</v>
      </c>
      <c r="T45" s="158">
        <v>0.75</v>
      </c>
      <c r="U45" s="158">
        <v>0.34</v>
      </c>
      <c r="V45" s="158">
        <v>0.82</v>
      </c>
      <c r="W45" s="158">
        <v>0.83</v>
      </c>
      <c r="X45" s="158">
        <v>0.88</v>
      </c>
      <c r="Y45" s="158">
        <v>0.9</v>
      </c>
      <c r="Z45" s="158">
        <v>0.49</v>
      </c>
      <c r="AA45" s="158">
        <v>0.51</v>
      </c>
      <c r="AB45" s="158">
        <v>0.56999999999999995</v>
      </c>
      <c r="AC45" s="158">
        <v>0.75</v>
      </c>
      <c r="AD45" s="158">
        <v>0.34</v>
      </c>
      <c r="AE45" s="158">
        <v>0.56999999999999995</v>
      </c>
      <c r="AF45" s="158">
        <v>0.6</v>
      </c>
      <c r="AG45" s="158">
        <v>0.9</v>
      </c>
      <c r="AH45" s="158">
        <v>0.3</v>
      </c>
      <c r="AI45" s="158">
        <v>0.6</v>
      </c>
      <c r="AJ45" s="158">
        <v>0.76</v>
      </c>
      <c r="AK45" s="158">
        <v>0.45</v>
      </c>
      <c r="AL45" s="158">
        <v>0.55000000000000004</v>
      </c>
      <c r="AM45" s="158">
        <v>0.67</v>
      </c>
      <c r="AN45" s="158">
        <v>0.4</v>
      </c>
      <c r="AO45" s="158">
        <v>0.66</v>
      </c>
      <c r="AP45" s="158">
        <v>0.74</v>
      </c>
      <c r="AQ45" s="158">
        <v>0.79</v>
      </c>
      <c r="AR45" s="158">
        <v>0.81</v>
      </c>
      <c r="AS45" s="158">
        <v>0.82</v>
      </c>
      <c r="AT45" s="158">
        <v>0.75</v>
      </c>
      <c r="AU45" s="158">
        <v>0.49</v>
      </c>
      <c r="AV45" s="158">
        <v>0.45</v>
      </c>
      <c r="AW45" s="158">
        <v>0.65</v>
      </c>
      <c r="AX45" s="158">
        <v>0.32</v>
      </c>
      <c r="AY45" s="158">
        <v>0.71</v>
      </c>
      <c r="AZ45" s="158">
        <v>0.9</v>
      </c>
      <c r="BA45" s="158">
        <v>0.84</v>
      </c>
      <c r="BB45" s="158">
        <v>0.77</v>
      </c>
      <c r="BC45" s="158">
        <v>0.62</v>
      </c>
      <c r="BD45" s="158">
        <v>0.59</v>
      </c>
      <c r="BE45" s="158">
        <v>0.6</v>
      </c>
      <c r="BF45" s="158">
        <v>0.85</v>
      </c>
      <c r="BG45" s="158">
        <v>0.4</v>
      </c>
      <c r="BH45" s="158">
        <v>0.63</v>
      </c>
      <c r="BI45" s="158">
        <v>0.64</v>
      </c>
      <c r="BJ45" s="158">
        <v>0.46</v>
      </c>
      <c r="BK45" s="158">
        <v>0.7</v>
      </c>
      <c r="BL45" s="158">
        <v>0.61</v>
      </c>
      <c r="BM45" s="158">
        <v>0.73</v>
      </c>
      <c r="BN45" s="158">
        <v>0.61</v>
      </c>
      <c r="BO45" s="158">
        <v>0.22</v>
      </c>
      <c r="BP45" s="158">
        <v>0.61</v>
      </c>
      <c r="BQ45" s="158">
        <v>0.3</v>
      </c>
      <c r="BR45" s="158">
        <v>0.56999999999999995</v>
      </c>
      <c r="BS45" s="158">
        <v>0.6</v>
      </c>
      <c r="BT45" s="158">
        <v>0.54</v>
      </c>
      <c r="BU45" s="98"/>
      <c r="BV45" s="55"/>
      <c r="BW45" s="6"/>
    </row>
    <row r="46" spans="1:83" x14ac:dyDescent="0.25">
      <c r="A46" s="65"/>
      <c r="B46" s="65"/>
      <c r="C46" s="56"/>
      <c r="D46" s="56"/>
      <c r="E46" s="65"/>
      <c r="F46" s="65"/>
      <c r="G46" s="57"/>
      <c r="H46" s="57"/>
      <c r="I46" s="57"/>
      <c r="J46" s="57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>
        <f>(COUNTIF(BU3:BU36,"!"))</f>
        <v>0</v>
      </c>
      <c r="AZ46" s="367" t="str">
        <f>IF($AY$46&gt;1," lignes à compléter",IF($AY$46=1," ligne à compléter",""))</f>
        <v/>
      </c>
      <c r="BA46" s="367"/>
      <c r="BB46" s="367"/>
      <c r="BC46" s="367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8"/>
      <c r="BV46" s="14"/>
      <c r="BW46" s="6"/>
    </row>
    <row r="47" spans="1:83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6"/>
      <c r="BV47" s="6"/>
    </row>
  </sheetData>
  <sheetProtection password="CC48" sheet="1" selectLockedCells="1"/>
  <mergeCells count="11">
    <mergeCell ref="B1:F1"/>
    <mergeCell ref="A5:B36"/>
    <mergeCell ref="AZ46:BC46"/>
    <mergeCell ref="J3:J36"/>
    <mergeCell ref="I1:I2"/>
    <mergeCell ref="E42:F42"/>
    <mergeCell ref="E41:F41"/>
    <mergeCell ref="E38:F38"/>
    <mergeCell ref="E39:F39"/>
    <mergeCell ref="B2:E2"/>
    <mergeCell ref="G1:H1"/>
  </mergeCells>
  <phoneticPr fontId="2" type="noConversion"/>
  <conditionalFormatting sqref="BZ3:CE36">
    <cfRule type="cellIs" dxfId="67" priority="190" stopIfTrue="1" operator="equal">
      <formula>0</formula>
    </cfRule>
    <cfRule type="cellIs" dxfId="66" priority="191" stopIfTrue="1" operator="equal">
      <formula>"absent(e)"</formula>
    </cfRule>
    <cfRule type="cellIs" dxfId="65" priority="192" stopIfTrue="1" operator="equal">
      <formula>"incomplet"</formula>
    </cfRule>
  </conditionalFormatting>
  <conditionalFormatting sqref="BU46">
    <cfRule type="cellIs" dxfId="64" priority="182" stopIfTrue="1" operator="greaterThan">
      <formula>0</formula>
    </cfRule>
    <cfRule type="cellIs" dxfId="63" priority="183" stopIfTrue="1" operator="greaterThanOrEqual">
      <formula>0</formula>
    </cfRule>
  </conditionalFormatting>
  <conditionalFormatting sqref="BT44">
    <cfRule type="cellIs" dxfId="62" priority="23" stopIfTrue="1" operator="equal">
      <formula>IF(BT$44="","",BT45)</formula>
    </cfRule>
    <cfRule type="cellIs" dxfId="61" priority="24" stopIfTrue="1" operator="lessThan">
      <formula>IF(BT45&lt;&gt;"",BT45,0)</formula>
    </cfRule>
    <cfRule type="cellIs" dxfId="60" priority="25" stopIfTrue="1" operator="greaterThan">
      <formula>IF(BT45&lt;&gt;"",BT45,101)</formula>
    </cfRule>
  </conditionalFormatting>
  <conditionalFormatting sqref="K44:BS44">
    <cfRule type="cellIs" dxfId="59" priority="20" stopIfTrue="1" operator="equal">
      <formula>IF(K$44="","",K45)</formula>
    </cfRule>
    <cfRule type="cellIs" dxfId="58" priority="21" stopIfTrue="1" operator="lessThan">
      <formula>IF(K45&lt;&gt;"",K45,0)</formula>
    </cfRule>
    <cfRule type="cellIs" dxfId="57" priority="22" stopIfTrue="1" operator="greaterThan">
      <formula>IF(K45&lt;&gt;"",K45,101)</formula>
    </cfRule>
  </conditionalFormatting>
  <conditionalFormatting sqref="BU3:BU36">
    <cfRule type="cellIs" dxfId="56" priority="41" stopIfTrue="1" operator="equal">
      <formula>"OK"</formula>
    </cfRule>
    <cfRule type="cellIs" dxfId="55" priority="42" stopIfTrue="1" operator="equal">
      <formula>"!"</formula>
    </cfRule>
    <cfRule type="cellIs" dxfId="54" priority="43" stopIfTrue="1" operator="equal">
      <formula>"a"</formula>
    </cfRule>
  </conditionalFormatting>
  <conditionalFormatting sqref="K3:BT36">
    <cfRule type="cellIs" dxfId="53" priority="5" stopIfTrue="1" operator="equal">
      <formula>9</formula>
    </cfRule>
    <cfRule type="cellIs" dxfId="52" priority="6" stopIfTrue="1" operator="equal">
      <formula>8</formula>
    </cfRule>
    <cfRule type="cellIs" dxfId="51" priority="7" stopIfTrue="1" operator="equal">
      <formula>1</formula>
    </cfRule>
  </conditionalFormatting>
  <conditionalFormatting sqref="AY46">
    <cfRule type="cellIs" dxfId="50" priority="210" stopIfTrue="1" operator="greaterThan">
      <formula>0</formula>
    </cfRule>
    <cfRule type="cellIs" dxfId="49" priority="211" stopIfTrue="1" operator="equal">
      <formula>0</formula>
    </cfRule>
  </conditionalFormatting>
  <conditionalFormatting sqref="AZ46:BC46">
    <cfRule type="expression" dxfId="48" priority="212" stopIfTrue="1">
      <formula>$AY$46&gt;0</formula>
    </cfRule>
    <cfRule type="expression" priority="213" stopIfTrue="1">
      <formula>$AY$46=0</formula>
    </cfRule>
  </conditionalFormatting>
  <dataValidations count="9">
    <dataValidation operator="lessThanOrEqual" allowBlank="1" showInputMessage="1" showErrorMessage="1" sqref="BZ3:CE36"/>
    <dataValidation type="list" allowBlank="1" showDropDown="1" showInputMessage="1" showErrorMessage="1" errorTitle="Donnée introduite non conforme" error="1 réponse correcte_x000d_0 réponse incorrecte_x000d_9 pas de réponse_x000d_a absent" sqref="S3:BC36 K3:Q36 BE3:BT36">
      <formula1>"0,1,9,a,A"</formula1>
    </dataValidation>
    <dataValidation type="list" allowBlank="1" showDropDown="1" showInputMessage="1" showErrorMessage="1" errorTitle="Donnée introduite non conforme" error="1 réponse correcte_x000d_0 réponse incorrecte_x000d_9 pas de réponse_x000d_a absent" sqref="R1:R2 R37:R44 R46:R65536">
      <formula1>"0,1,9,8,a,A"</formula1>
    </dataValidation>
    <dataValidation type="list" allowBlank="1" showInputMessage="1" showErrorMessage="1" errorTitle="Donnée introduite non conforme" error="Uniquement : a ou A" sqref="I3:I36 J3">
      <formula1>"a, A"</formula1>
    </dataValidation>
    <dataValidation type="list" allowBlank="1" showDropDown="1" showInputMessage="1" showErrorMessage="1" errorTitle="Donnée introduite non conforme" error="1 réponse correcte_x000d_0 réponse incorrecte_x000d_8 crédit partiel_x000d_9 pas de réponse_x000d_a absent" sqref="BD3:BD4 R3:R36">
      <formula1>"0,1,8,9,a,A"</formula1>
    </dataValidation>
    <dataValidation type="list" allowBlank="1" showDropDown="1" showInputMessage="1" showErrorMessage="1" errorTitle="Donnée introduite non conforme" error="1 réponse correcte_x000d_0 réponse incorrecte_x000d_8 cdrédit partiel_x000d_9 pas de réponse_x000d_a absent" sqref="BD5:BD36">
      <formula1>"0,1,8,9,a,A"</formula1>
    </dataValidation>
    <dataValidation type="list" allowBlank="1" showInputMessage="1" showErrorMessage="1" errorTitle="Donnée introduite non conforme" error="Années acceptées:_x000d_De 2003 à 2007" sqref="H3:H36">
      <formula1>"2003, 2004, 2005, 2006,2007"</formula1>
    </dataValidation>
    <dataValidation type="list" allowBlank="1" showInputMessage="1" showErrorMessage="1" errorTitle="Donnée introduite non conforme" error="Introduire F ou M (en majuscule)" sqref="G3:G36">
      <formula1>"F, M"</formula1>
    </dataValidation>
    <dataValidation allowBlank="1" showDropDown="1" showInputMessage="1" showErrorMessage="1" errorTitle="Donnée introduite non conforme" error="1 réponse correcte_x000d_0 réponse incorrecte_x000d_9 pas de réponse_x000d_a absent" sqref="R45"/>
  </dataValidations>
  <printOptions headings="1"/>
  <pageMargins left="0.31496062992125984" right="0.27559055118110237" top="0.47244094488188981" bottom="0.47244094488188981" header="0.31496062992125984" footer="0.35433070866141736"/>
  <pageSetup paperSize="9" scale="90" fitToWidth="0" pageOrder="overThenDown" orientation="landscape" horizontalDpi="4294967294" verticalDpi="4294967294"/>
  <headerFooter>
    <oddFooter>&amp;LEENC 2015 &amp;A&amp;C5e primaire - &amp;F&amp;RPage &amp;P / &amp;N</oddFooter>
  </headerFooter>
  <colBreaks count="4" manualBreakCount="4">
    <brk id="23" max="46" man="1"/>
    <brk id="45" max="46" man="1"/>
    <brk id="65" max="46" man="1"/>
    <brk id="7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9FC492"/>
    <pageSetUpPr fitToPage="1"/>
  </sheetPr>
  <dimension ref="A1:CG324"/>
  <sheetViews>
    <sheetView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I5" sqref="AI5:AI6"/>
    </sheetView>
  </sheetViews>
  <sheetFormatPr baseColWidth="10" defaultColWidth="11.44140625" defaultRowHeight="13.2" x14ac:dyDescent="0.25"/>
  <cols>
    <col min="1" max="1" width="11.6640625" style="2" customWidth="1"/>
    <col min="2" max="2" width="10.6640625" style="2" customWidth="1"/>
    <col min="3" max="3" width="3" style="2" customWidth="1"/>
    <col min="4" max="4" width="25.6640625" style="2" customWidth="1"/>
    <col min="5" max="5" width="3.6640625" style="2" customWidth="1"/>
    <col min="6" max="6" width="1.6640625" style="2" customWidth="1"/>
    <col min="7" max="7" width="12.6640625" style="2" customWidth="1"/>
    <col min="8" max="8" width="13.44140625" style="2" customWidth="1"/>
    <col min="9" max="9" width="1.6640625" style="2" customWidth="1"/>
    <col min="10" max="11" width="12.6640625" style="2" customWidth="1"/>
    <col min="12" max="12" width="1.6640625" style="2" customWidth="1"/>
    <col min="13" max="13" width="12.6640625" style="2" customWidth="1"/>
    <col min="14" max="14" width="13.33203125" style="2" customWidth="1"/>
    <col min="15" max="15" width="1.6640625" style="2" customWidth="1"/>
    <col min="16" max="19" width="4.6640625" style="2" customWidth="1"/>
    <col min="20" max="20" width="13" style="4" customWidth="1"/>
    <col min="21" max="21" width="10.6640625" style="4" customWidth="1"/>
    <col min="22" max="32" width="4.6640625" style="2" customWidth="1"/>
    <col min="33" max="33" width="13" style="4" customWidth="1"/>
    <col min="34" max="34" width="10.6640625" style="4" customWidth="1"/>
    <col min="35" max="52" width="4.6640625" style="4" customWidth="1"/>
    <col min="53" max="53" width="13" style="4" customWidth="1"/>
    <col min="54" max="54" width="10.6640625" style="2" customWidth="1"/>
    <col min="55" max="83" width="4.6640625" style="2" customWidth="1"/>
    <col min="84" max="84" width="13" style="2" customWidth="1"/>
    <col min="85" max="85" width="10.6640625" style="2" customWidth="1"/>
    <col min="86" max="16384" width="11.44140625" style="2"/>
  </cols>
  <sheetData>
    <row r="1" spans="1:85" ht="24.75" customHeight="1" x14ac:dyDescent="0.25">
      <c r="A1" s="454" t="s">
        <v>46</v>
      </c>
      <c r="B1" s="458" t="str">
        <f>IF('Encodage réponses Es'!B1:E1="","",'Encodage réponses Es'!B1:E1)</f>
        <v/>
      </c>
      <c r="C1" s="459"/>
      <c r="D1" s="460"/>
      <c r="E1" s="81"/>
      <c r="F1" s="81"/>
      <c r="G1" s="444" t="s">
        <v>36</v>
      </c>
      <c r="H1" s="445"/>
      <c r="I1" s="81"/>
      <c r="J1" s="408" t="s">
        <v>63</v>
      </c>
      <c r="K1" s="409"/>
      <c r="L1" s="81"/>
      <c r="M1" s="412" t="s">
        <v>62</v>
      </c>
      <c r="N1" s="413"/>
      <c r="O1" s="81"/>
      <c r="P1" s="402" t="s">
        <v>73</v>
      </c>
      <c r="Q1" s="403"/>
      <c r="R1" s="403"/>
      <c r="S1" s="403"/>
      <c r="T1" s="403"/>
      <c r="U1" s="404"/>
      <c r="V1" s="431" t="s">
        <v>70</v>
      </c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4"/>
      <c r="AI1" s="431" t="s">
        <v>61</v>
      </c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25" t="s">
        <v>80</v>
      </c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7"/>
    </row>
    <row r="2" spans="1:85" ht="49.95" customHeight="1" thickBot="1" x14ac:dyDescent="0.3">
      <c r="A2" s="455"/>
      <c r="B2" s="458"/>
      <c r="C2" s="459"/>
      <c r="D2" s="460"/>
      <c r="E2" s="82"/>
      <c r="F2" s="82"/>
      <c r="G2" s="446"/>
      <c r="H2" s="447"/>
      <c r="I2" s="82"/>
      <c r="J2" s="410"/>
      <c r="K2" s="411"/>
      <c r="L2" s="116"/>
      <c r="M2" s="414"/>
      <c r="N2" s="415"/>
      <c r="O2" s="82"/>
      <c r="P2" s="405"/>
      <c r="Q2" s="406"/>
      <c r="R2" s="406"/>
      <c r="S2" s="406"/>
      <c r="T2" s="406"/>
      <c r="U2" s="407"/>
      <c r="V2" s="432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7"/>
      <c r="AI2" s="432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28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429"/>
      <c r="CF2" s="429"/>
      <c r="CG2" s="430"/>
    </row>
    <row r="3" spans="1:85" ht="11.25" customHeight="1" thickTop="1" x14ac:dyDescent="0.25">
      <c r="A3" s="456" t="s">
        <v>7</v>
      </c>
      <c r="B3" s="450" t="str">
        <f>IF('Encodage réponses Es'!B2:E2="","",'Encodage réponses Es'!B2:E2)</f>
        <v/>
      </c>
      <c r="C3" s="451"/>
      <c r="D3" s="390" t="s">
        <v>86</v>
      </c>
      <c r="E3" s="392" t="s">
        <v>20</v>
      </c>
      <c r="F3" s="83"/>
      <c r="G3" s="185" t="s">
        <v>25</v>
      </c>
      <c r="H3" s="186" t="s">
        <v>17</v>
      </c>
      <c r="I3" s="83"/>
      <c r="J3" s="189" t="s">
        <v>16</v>
      </c>
      <c r="K3" s="190" t="s">
        <v>17</v>
      </c>
      <c r="L3" s="83"/>
      <c r="M3" s="207" t="s">
        <v>16</v>
      </c>
      <c r="N3" s="208" t="s">
        <v>17</v>
      </c>
      <c r="O3" s="85"/>
      <c r="P3" s="201">
        <v>7</v>
      </c>
      <c r="Q3" s="201">
        <v>24</v>
      </c>
      <c r="R3" s="201">
        <v>45</v>
      </c>
      <c r="S3" s="201">
        <v>56</v>
      </c>
      <c r="T3" s="394" t="s">
        <v>69</v>
      </c>
      <c r="U3" s="395"/>
      <c r="V3" s="202">
        <v>1</v>
      </c>
      <c r="W3" s="201">
        <v>2</v>
      </c>
      <c r="X3" s="201">
        <v>18</v>
      </c>
      <c r="Y3" s="201">
        <v>19</v>
      </c>
      <c r="Z3" s="201">
        <v>20</v>
      </c>
      <c r="AA3" s="201">
        <v>25</v>
      </c>
      <c r="AB3" s="201">
        <v>28</v>
      </c>
      <c r="AC3" s="201">
        <v>29</v>
      </c>
      <c r="AD3" s="201">
        <v>57</v>
      </c>
      <c r="AE3" s="201">
        <v>58</v>
      </c>
      <c r="AF3" s="201">
        <v>59</v>
      </c>
      <c r="AG3" s="417" t="s">
        <v>71</v>
      </c>
      <c r="AH3" s="418"/>
      <c r="AI3" s="219">
        <v>8</v>
      </c>
      <c r="AJ3" s="219">
        <v>12</v>
      </c>
      <c r="AK3" s="219">
        <v>13</v>
      </c>
      <c r="AL3" s="219">
        <v>14</v>
      </c>
      <c r="AM3" s="219">
        <v>15</v>
      </c>
      <c r="AN3" s="219">
        <v>17</v>
      </c>
      <c r="AO3" s="219">
        <v>21</v>
      </c>
      <c r="AP3" s="219">
        <v>23</v>
      </c>
      <c r="AQ3" s="219">
        <v>27</v>
      </c>
      <c r="AR3" s="219">
        <v>30</v>
      </c>
      <c r="AS3" s="219">
        <v>46</v>
      </c>
      <c r="AT3" s="219">
        <v>47</v>
      </c>
      <c r="AU3" s="219">
        <v>51</v>
      </c>
      <c r="AV3" s="219">
        <v>52</v>
      </c>
      <c r="AW3" s="219">
        <v>53</v>
      </c>
      <c r="AX3" s="219">
        <v>54</v>
      </c>
      <c r="AY3" s="219">
        <v>60</v>
      </c>
      <c r="AZ3" s="219">
        <v>62</v>
      </c>
      <c r="BA3" s="421" t="s">
        <v>72</v>
      </c>
      <c r="BB3" s="422"/>
      <c r="BC3" s="204">
        <v>3</v>
      </c>
      <c r="BD3" s="204">
        <v>4</v>
      </c>
      <c r="BE3" s="204">
        <v>5</v>
      </c>
      <c r="BF3" s="204">
        <v>6</v>
      </c>
      <c r="BG3" s="204">
        <v>9</v>
      </c>
      <c r="BH3" s="204">
        <v>10</v>
      </c>
      <c r="BI3" s="204">
        <v>11</v>
      </c>
      <c r="BJ3" s="204">
        <v>16</v>
      </c>
      <c r="BK3" s="204">
        <v>22</v>
      </c>
      <c r="BL3" s="204">
        <v>26</v>
      </c>
      <c r="BM3" s="204">
        <v>31</v>
      </c>
      <c r="BN3" s="204">
        <v>32</v>
      </c>
      <c r="BO3" s="204">
        <v>33</v>
      </c>
      <c r="BP3" s="204">
        <v>34</v>
      </c>
      <c r="BQ3" s="204">
        <v>35</v>
      </c>
      <c r="BR3" s="204">
        <v>36</v>
      </c>
      <c r="BS3" s="204">
        <v>37</v>
      </c>
      <c r="BT3" s="204">
        <v>38</v>
      </c>
      <c r="BU3" s="204">
        <v>39</v>
      </c>
      <c r="BV3" s="204">
        <v>40</v>
      </c>
      <c r="BW3" s="204">
        <v>41</v>
      </c>
      <c r="BX3" s="204">
        <v>42</v>
      </c>
      <c r="BY3" s="204">
        <v>43</v>
      </c>
      <c r="BZ3" s="204">
        <v>44</v>
      </c>
      <c r="CA3" s="204">
        <v>48</v>
      </c>
      <c r="CB3" s="204">
        <v>49</v>
      </c>
      <c r="CC3" s="204">
        <v>50</v>
      </c>
      <c r="CD3" s="204">
        <v>55</v>
      </c>
      <c r="CE3" s="204">
        <v>61</v>
      </c>
      <c r="CF3" s="433" t="s">
        <v>78</v>
      </c>
      <c r="CG3" s="434"/>
    </row>
    <row r="4" spans="1:85" ht="11.25" customHeight="1" thickBot="1" x14ac:dyDescent="0.3">
      <c r="A4" s="457"/>
      <c r="B4" s="452"/>
      <c r="C4" s="453"/>
      <c r="D4" s="391"/>
      <c r="E4" s="393"/>
      <c r="F4" s="83"/>
      <c r="G4" s="187">
        <v>62</v>
      </c>
      <c r="H4" s="188" t="s">
        <v>18</v>
      </c>
      <c r="I4" s="83"/>
      <c r="J4" s="191">
        <v>33</v>
      </c>
      <c r="K4" s="192" t="s">
        <v>18</v>
      </c>
      <c r="L4" s="83"/>
      <c r="M4" s="209">
        <v>29</v>
      </c>
      <c r="N4" s="210" t="s">
        <v>18</v>
      </c>
      <c r="O4" s="85"/>
      <c r="P4" s="220">
        <v>1</v>
      </c>
      <c r="Q4" s="220">
        <v>1</v>
      </c>
      <c r="R4" s="220">
        <v>1</v>
      </c>
      <c r="S4" s="220">
        <v>1</v>
      </c>
      <c r="T4" s="396"/>
      <c r="U4" s="397"/>
      <c r="V4" s="221">
        <v>1</v>
      </c>
      <c r="W4" s="222">
        <v>1</v>
      </c>
      <c r="X4" s="222">
        <v>1</v>
      </c>
      <c r="Y4" s="222">
        <v>1</v>
      </c>
      <c r="Z4" s="222">
        <v>1</v>
      </c>
      <c r="AA4" s="222">
        <v>1</v>
      </c>
      <c r="AB4" s="222">
        <v>1</v>
      </c>
      <c r="AC4" s="222">
        <v>1</v>
      </c>
      <c r="AD4" s="222">
        <v>1</v>
      </c>
      <c r="AE4" s="222">
        <v>1</v>
      </c>
      <c r="AF4" s="222">
        <v>1</v>
      </c>
      <c r="AG4" s="419"/>
      <c r="AH4" s="420"/>
      <c r="AI4" s="231">
        <v>0.125</v>
      </c>
      <c r="AJ4" s="223">
        <v>1</v>
      </c>
      <c r="AK4" s="223">
        <v>1</v>
      </c>
      <c r="AL4" s="223">
        <v>1</v>
      </c>
      <c r="AM4" s="223">
        <v>1</v>
      </c>
      <c r="AN4" s="223">
        <v>1</v>
      </c>
      <c r="AO4" s="223">
        <v>1</v>
      </c>
      <c r="AP4" s="223">
        <v>1</v>
      </c>
      <c r="AQ4" s="223">
        <v>1</v>
      </c>
      <c r="AR4" s="223">
        <v>1</v>
      </c>
      <c r="AS4" s="231">
        <v>0.125</v>
      </c>
      <c r="AT4" s="223">
        <v>1</v>
      </c>
      <c r="AU4" s="223">
        <v>1</v>
      </c>
      <c r="AV4" s="223">
        <v>1</v>
      </c>
      <c r="AW4" s="223">
        <v>1</v>
      </c>
      <c r="AX4" s="220">
        <v>1</v>
      </c>
      <c r="AY4" s="220">
        <v>1</v>
      </c>
      <c r="AZ4" s="220">
        <v>1</v>
      </c>
      <c r="BA4" s="423"/>
      <c r="BB4" s="424"/>
      <c r="BC4" s="205">
        <v>1</v>
      </c>
      <c r="BD4" s="206">
        <v>1</v>
      </c>
      <c r="BE4" s="206">
        <v>1</v>
      </c>
      <c r="BF4" s="206">
        <v>1</v>
      </c>
      <c r="BG4" s="206">
        <v>1</v>
      </c>
      <c r="BH4" s="206">
        <v>1</v>
      </c>
      <c r="BI4" s="206">
        <v>1</v>
      </c>
      <c r="BJ4" s="206">
        <v>1</v>
      </c>
      <c r="BK4" s="206">
        <v>1</v>
      </c>
      <c r="BL4" s="206">
        <v>1</v>
      </c>
      <c r="BM4" s="206">
        <v>1</v>
      </c>
      <c r="BN4" s="206">
        <v>1</v>
      </c>
      <c r="BO4" s="206">
        <v>1</v>
      </c>
      <c r="BP4" s="206">
        <v>1</v>
      </c>
      <c r="BQ4" s="206">
        <v>1</v>
      </c>
      <c r="BR4" s="206">
        <v>1</v>
      </c>
      <c r="BS4" s="206">
        <v>1</v>
      </c>
      <c r="BT4" s="206">
        <v>1</v>
      </c>
      <c r="BU4" s="206">
        <v>1</v>
      </c>
      <c r="BV4" s="206">
        <v>1</v>
      </c>
      <c r="BW4" s="206">
        <v>1</v>
      </c>
      <c r="BX4" s="206">
        <v>1</v>
      </c>
      <c r="BY4" s="206">
        <v>1</v>
      </c>
      <c r="BZ4" s="206">
        <v>1</v>
      </c>
      <c r="CA4" s="206">
        <v>1</v>
      </c>
      <c r="CB4" s="206">
        <v>1</v>
      </c>
      <c r="CC4" s="206">
        <v>1</v>
      </c>
      <c r="CD4" s="206">
        <v>1</v>
      </c>
      <c r="CE4" s="206">
        <v>1</v>
      </c>
      <c r="CF4" s="435"/>
      <c r="CG4" s="436"/>
    </row>
    <row r="5" spans="1:85" ht="11.25" customHeight="1" thickBot="1" x14ac:dyDescent="0.3">
      <c r="A5" s="306" t="s">
        <v>120</v>
      </c>
      <c r="B5" s="297" t="str">
        <f>IF('Encodage réponses Es'!B3="","",'Encodage réponses Es'!B3)</f>
        <v/>
      </c>
      <c r="C5" s="41">
        <v>1</v>
      </c>
      <c r="D5" s="247" t="str">
        <f>IF('Encodage réponses Es'!F3=0,"",'Encodage réponses Es'!F3)</f>
        <v/>
      </c>
      <c r="E5" s="251" t="str">
        <f>IF('Encodage réponses Es'!I3="","",'Encodage réponses Es'!I3)</f>
        <v/>
      </c>
      <c r="F5" s="83"/>
      <c r="G5" s="261" t="str">
        <f>IF(E5="A","Absent(e)",IF(OR(J5="",M5=""),"",IF(OR(J5="absent(e)",M5="absent(e)"),"absent(e)",IF(OR(J5="incomplet",M5="incomplet"),"incomplet",J5+M5))))</f>
        <v/>
      </c>
      <c r="H5" s="134" t="str">
        <f>IF(G5="","",IF(G5="absent(e)","absent(e)",IF(G5="incomplet","incomplet",IF(G5="","",G5/$G$4))))</f>
        <v/>
      </c>
      <c r="I5" s="139"/>
      <c r="J5" s="259" t="str">
        <f>IF(E5="A","Absent(e)",IF(OR(T5="",AG5="",BA5=""),"",IF(OR(T5="absent(e)",AG5="absent(e)",BA5="absent(e)"),"absent(e)",IF(OR(T5="incomplet",AG5="incomplet",BA5="incomplet"),"incomplet",T5+AG5+BA5))))</f>
        <v/>
      </c>
      <c r="K5" s="134" t="str">
        <f>IF(J5="absent(e)","absent(e)",IF(J5="","",IF(J5="incomplet","incomplet",J5/$J$4)))</f>
        <v/>
      </c>
      <c r="L5" s="139"/>
      <c r="M5" s="163" t="str">
        <f>IF(E5="A","Absent(e)",IF(OR(CF5=""),"",IF(OR(CF5="absent(e)"),"absent(e)",IF(OR(CF5="incomplet"),"incomplet",CF5))))</f>
        <v/>
      </c>
      <c r="N5" s="134" t="str">
        <f>IF(M5="absent(e)","absent(e)",IF(M5="","",IF(M5="incomplet","incomplet",M5/$M$4)))</f>
        <v/>
      </c>
      <c r="O5" s="126"/>
      <c r="P5" s="245" t="str">
        <f>IF(E5="A",E5,IF(AND('Encodage réponses Es'!$BU3="!",'Encodage réponses Es'!Q3=""),"!",IF('Encodage réponses Es'!Q3="","",'Encodage réponses Es'!Q3)))</f>
        <v/>
      </c>
      <c r="Q5" s="245" t="str">
        <f>IF(E5="A",E5,IF(AND('Encodage réponses Es'!$BU3="!",'Encodage réponses Es'!AH3=""),"!",IF('Encodage réponses Es'!AH3="","",'Encodage réponses Es'!AH3)))</f>
        <v/>
      </c>
      <c r="R5" s="245" t="str">
        <f>IF(E5="A",E5,IF(AND('Encodage réponses Es'!$BU3="!",'Encodage réponses Es'!BC3=""),"!",IF('Encodage réponses Es'!BC3="","",'Encodage réponses Es'!BC3)))</f>
        <v/>
      </c>
      <c r="S5" s="245" t="str">
        <f>IF(E5="A",E5,IF(AND('Encodage réponses Es'!$BU3="!",'Encodage réponses Es'!BN3=""),"!",IF('Encodage réponses Es'!BN3="","",'Encodage réponses Es'!BN3)))</f>
        <v/>
      </c>
      <c r="T5" s="398" t="str">
        <f>IF(COUNTIF(P5:S5,"a")&gt;0,"absent(e)",IF(COUNTIF(P5:S5,"!")&gt;0,"incomplet",IF(COUNTIF(P5:S5,"")&gt;0,"",COUNTIF(P5:S5,1))))</f>
        <v/>
      </c>
      <c r="U5" s="398"/>
      <c r="V5" s="246" t="str">
        <f>IF(E5="A",E5,IF(AND('Encodage réponses Es'!$BU3="!",'Encodage réponses Es'!K3=""),"!",IF('Encodage réponses Es'!K3="","",'Encodage réponses Es'!K3)))</f>
        <v/>
      </c>
      <c r="W5" s="245" t="str">
        <f>IF(E5="A",E5,IF(AND('Encodage réponses Es'!$BU3="!",'Encodage réponses Es'!L3=""),"!",IF('Encodage réponses Es'!L3="","",'Encodage réponses Es'!L3)))</f>
        <v/>
      </c>
      <c r="X5" s="245" t="str">
        <f>IF(E5="A",E5,IF(AND('Encodage réponses Es'!$BU3="!",'Encodage réponses Es'!AB3=""),"!",IF('Encodage réponses Es'!AB3="","",'Encodage réponses Es'!AB3)))</f>
        <v/>
      </c>
      <c r="Y5" s="245" t="str">
        <f>IF(E5="A",E5,IF(AND('Encodage réponses Es'!$BU3="!",'Encodage réponses Es'!AC3=""),"!",IF('Encodage réponses Es'!AC3="","",'Encodage réponses Es'!AC3)))</f>
        <v/>
      </c>
      <c r="Z5" s="245" t="str">
        <f>IF(E5="A",E5,IF(AND('Encodage réponses Es'!$BU3="!",'Encodage réponses Es'!AD3=""),"!",IF('Encodage réponses Es'!AD3="","",'Encodage réponses Es'!AD3)))</f>
        <v/>
      </c>
      <c r="AA5" s="245" t="str">
        <f>IF(E5="A",E5,IF(AND('Encodage réponses Es'!$BU3="!",'Encodage réponses Es'!AI3=""),"!",IF('Encodage réponses Es'!AI3="","",'Encodage réponses Es'!AI3)))</f>
        <v/>
      </c>
      <c r="AB5" s="245" t="str">
        <f>IF(E5="A",E5,IF(AND('Encodage réponses Es'!$BU3="!",'Encodage réponses Es'!AL3=""),"!",IF('Encodage réponses Es'!AL3="","",'Encodage réponses Es'!AL3)))</f>
        <v/>
      </c>
      <c r="AC5" s="245" t="str">
        <f>IF(E5="A",E5,IF(AND('Encodage réponses Es'!$BU3="!",'Encodage réponses Es'!AM3=""),"!",IF('Encodage réponses Es'!AM3="","",'Encodage réponses Es'!AM3)))</f>
        <v/>
      </c>
      <c r="AD5" s="245" t="str">
        <f>IF(E5="A",E5,IF(AND('Encodage réponses Es'!$BU3="!",'Encodage réponses Es'!BO3=""),"!",IF('Encodage réponses Es'!BO3="","",'Encodage réponses Es'!BO3)))</f>
        <v/>
      </c>
      <c r="AE5" s="245" t="str">
        <f>IF(E5="A",E5,IF(AND('Encodage réponses Es'!$BU3="!",'Encodage réponses Es'!BP3=""),"!",IF('Encodage réponses Es'!BP3="","",'Encodage réponses Es'!BP3)))</f>
        <v/>
      </c>
      <c r="AF5" s="245" t="str">
        <f>IF(E5="A",E5,IF(AND('Encodage réponses Es'!$BU3="!",'Encodage réponses Es'!BQ3=""),"!",IF('Encodage réponses Es'!BQ3="","",'Encodage réponses Es'!BQ3)))</f>
        <v/>
      </c>
      <c r="AG5" s="398" t="str">
        <f>IF(COUNTIF(V5:AF5,"a")&gt;0,"absent(e)",IF(COUNTIF(V5:AF5,"!")&gt;0,"incomplet",IF(COUNTIF(V5:AF5,"")&gt;0,"",COUNTIF(V5:AF5,1))))</f>
        <v/>
      </c>
      <c r="AH5" s="398"/>
      <c r="AI5" s="246" t="str">
        <f>IF(E5="A",E5,IF(AND('Encodage réponses Es'!$BU3="!",'Encodage réponses Es'!R3=""),"!",IF('Encodage réponses Es'!R3="","",'Encodage réponses Es'!R3)))</f>
        <v/>
      </c>
      <c r="AJ5" s="245" t="str">
        <f>IF(E5="A",E5,IF(AND('Encodage réponses Es'!$BU3="!",'Encodage réponses Es'!V3=""),"!",IF('Encodage réponses Es'!V3="","",'Encodage réponses Es'!V3)))</f>
        <v/>
      </c>
      <c r="AK5" s="245" t="str">
        <f>IF(E5="A",E5,IF(AND('Encodage réponses Es'!$BU3="!",'Encodage réponses Es'!W3=""),"!",IF('Encodage réponses Es'!W3="","",'Encodage réponses Es'!W3)))</f>
        <v/>
      </c>
      <c r="AL5" s="245" t="str">
        <f>IF(E5="A",E5,IF(AND('Encodage réponses Es'!$BU3="!",'Encodage réponses Es'!X3=""),"!",IF('Encodage réponses Es'!X3="","",'Encodage réponses Es'!X3)))</f>
        <v/>
      </c>
      <c r="AM5" s="245" t="str">
        <f>IF(E5="A",E5,IF(AND('Encodage réponses Es'!$BU3="!",'Encodage réponses Es'!Y3=""),"!",IF('Encodage réponses Es'!Y3="","",'Encodage réponses Es'!Y3)))</f>
        <v/>
      </c>
      <c r="AN5" s="245" t="str">
        <f>IF(E5="A",E5,IF(AND('Encodage réponses Es'!$BU3="!",'Encodage réponses Es'!AA3=""),"!",IF('Encodage réponses Es'!AA3="","",'Encodage réponses Es'!AA3)))</f>
        <v/>
      </c>
      <c r="AO5" s="245" t="str">
        <f>IF(E5="A",E5,IF(AND('Encodage réponses Es'!$BU3="!",'Encodage réponses Es'!AE3=""),"!",IF('Encodage réponses Es'!AE3="","",'Encodage réponses Es'!AE3)))</f>
        <v/>
      </c>
      <c r="AP5" s="245" t="str">
        <f>IF(E5="A",E5,IF(AND('Encodage réponses Es'!$BU3="!",'Encodage réponses Es'!AG3=""),"!",IF('Encodage réponses Es'!AG3="","",'Encodage réponses Es'!AG3)))</f>
        <v/>
      </c>
      <c r="AQ5" s="245" t="str">
        <f>IF(E5="A",E5,IF(AND('Encodage réponses Es'!$BU3="!",'Encodage réponses Es'!AK3=""),"!",IF('Encodage réponses Es'!AK3="","",'Encodage réponses Es'!AK3)))</f>
        <v/>
      </c>
      <c r="AR5" s="245" t="str">
        <f>IF(E5="A",E5,IF(AND('Encodage réponses Es'!$BU3="!",'Encodage réponses Es'!AN3=""),"!",IF('Encodage réponses Es'!AN3="","",'Encodage réponses Es'!AN3)))</f>
        <v/>
      </c>
      <c r="AS5" s="245" t="str">
        <f>IF(E5="A",E5,IF(AND('Encodage réponses Es'!$BU3="!",'Encodage réponses Es'!BD3=""),"!",IF('Encodage réponses Es'!BD3="","",'Encodage réponses Es'!BD3)))</f>
        <v/>
      </c>
      <c r="AT5" s="245" t="str">
        <f>IF(E5="A",E5,IF(AND('Encodage réponses Es'!$BU3="!",'Encodage réponses Es'!BE3=""),"!",IF('Encodage réponses Es'!BE3="","",'Encodage réponses Es'!BE3)))</f>
        <v/>
      </c>
      <c r="AU5" s="245" t="str">
        <f>IF(E5="A",E5,IF(AND('Encodage réponses Es'!$BU3="!",'Encodage réponses Es'!BI3=""),"!",IF('Encodage réponses Es'!BI3="","",'Encodage réponses Es'!BI3)))</f>
        <v/>
      </c>
      <c r="AV5" s="245" t="str">
        <f>IF(E5="A",E5,IF(AND('Encodage réponses Es'!$BU3="!",'Encodage réponses Es'!BJ3=""),"!",IF('Encodage réponses Es'!BJ3="","",'Encodage réponses Es'!BJ3)))</f>
        <v/>
      </c>
      <c r="AW5" s="245" t="str">
        <f>IF(E5="A",E5,IF(AND('Encodage réponses Es'!$BU3="!",'Encodage réponses Es'!BK3=""),"!",IF('Encodage réponses Es'!BK3="","",'Encodage réponses Es'!BK3)))</f>
        <v/>
      </c>
      <c r="AX5" s="245" t="str">
        <f>IF(E5="A",E5,IF(AND('Encodage réponses Es'!$BU3="!",'Encodage réponses Es'!BL3=""),"!",IF('Encodage réponses Es'!BL3="","",'Encodage réponses Es'!BL3)))</f>
        <v/>
      </c>
      <c r="AY5" s="245" t="str">
        <f>IF(E5="A",E5,IF(AND('Encodage réponses Es'!$BU3="!",'Encodage réponses Es'!BR3=""),"!",IF('Encodage réponses Es'!BR3="","",'Encodage réponses Es'!BR3)))</f>
        <v/>
      </c>
      <c r="AZ5" s="245" t="str">
        <f>IF(E5="A",E5,IF(AND('Encodage réponses Es'!$BU3="!",'Encodage réponses Es'!BT3=""),"!",IF('Encodage réponses Es'!BT3="","",'Encodage réponses Es'!BT3)))</f>
        <v/>
      </c>
      <c r="BA5" s="416" t="str">
        <f>IF(COUNTIF(AI5:AZ5,"a")&gt;0,"absent(e)",IF(COUNTIF(AI5:AZ5,"!")&gt;0,"incomplet",IF(COUNTIF(AI5:AZ5,"")&gt;0,"",COUNTIF(AI5:AZ5,1)+COUNTIF(AI5:AZ5,8)/2)))</f>
        <v/>
      </c>
      <c r="BB5" s="416"/>
      <c r="BC5" s="165" t="str">
        <f>IF(E5="A",E5,IF(AND('Encodage réponses Es'!$BU3="!",'Encodage réponses Es'!M3=""),"!",IF('Encodage réponses Es'!M3="","",'Encodage réponses Es'!M3)))</f>
        <v/>
      </c>
      <c r="BD5" s="165" t="str">
        <f>IF(E5="A",E5,IF(AND('Encodage réponses Es'!$BU3="!",'Encodage réponses Es'!N3=""),"!",IF('Encodage réponses Es'!N3="","",'Encodage réponses Es'!N3)))</f>
        <v/>
      </c>
      <c r="BE5" s="165" t="str">
        <f>IF(E5="A",E5,IF(AND('Encodage réponses Es'!$BU3="!",'Encodage réponses Es'!O3=""),"!",IF('Encodage réponses Es'!O3="","",'Encodage réponses Es'!O3)))</f>
        <v/>
      </c>
      <c r="BF5" s="165" t="str">
        <f>IF(E5="A",E5,IF(AND('Encodage réponses Es'!$BU3="!",'Encodage réponses Es'!P3=""),"!",IF('Encodage réponses Es'!P3="","",'Encodage réponses Es'!P3)))</f>
        <v/>
      </c>
      <c r="BG5" s="138" t="str">
        <f>IF(E5="A",E5,IF(AND('Encodage réponses Es'!$BU3="!",'Encodage réponses Es'!S3=""),"!",IF('Encodage réponses Es'!S3="","",'Encodage réponses Es'!S3)))</f>
        <v/>
      </c>
      <c r="BH5" s="138" t="str">
        <f>IF(E5="A",E5,IF(AND('Encodage réponses Es'!$BU3="!",'Encodage réponses Es'!T3=""),"!",IF('Encodage réponses Es'!T3="","",'Encodage réponses Es'!T3)))</f>
        <v/>
      </c>
      <c r="BI5" s="138" t="str">
        <f>IF(E5="A",E5,IF(AND('Encodage réponses Es'!$BU3="!",'Encodage réponses Es'!U3=""),"!",IF('Encodage réponses Es'!U3="","",'Encodage réponses Es'!U3)))</f>
        <v/>
      </c>
      <c r="BJ5" s="138" t="str">
        <f>IF(E5="A",E5,IF(AND('Encodage réponses Es'!$BU3="!",'Encodage réponses Es'!Z3=""),"!",IF('Encodage réponses Es'!Z3="","",'Encodage réponses Es'!Z3)))</f>
        <v/>
      </c>
      <c r="BK5" s="138" t="str">
        <f>IF(E5="A",E5,IF(AND('Encodage réponses Es'!$BU3="!",'Encodage réponses Es'!AF3=""),"!",IF('Encodage réponses Es'!AF3="","",'Encodage réponses Es'!AF3)))</f>
        <v/>
      </c>
      <c r="BL5" s="138" t="str">
        <f>IF(E5="A",E5,IF(AND('Encodage réponses Es'!$BU3="!",'Encodage réponses Es'!AJ3=""),"!",IF('Encodage réponses Es'!AJ3="","",'Encodage réponses Es'!AJ3)))</f>
        <v/>
      </c>
      <c r="BM5" s="138" t="str">
        <f>IF(E5="A",E5,IF(AND('Encodage réponses Es'!$BU3="!",'Encodage réponses Es'!AO3=""),"!",IF('Encodage réponses Es'!AO3="","",'Encodage réponses Es'!AO3)))</f>
        <v/>
      </c>
      <c r="BN5" s="138" t="str">
        <f>IF(E5="A",E5,IF(AND('Encodage réponses Es'!$BU3="!",'Encodage réponses Es'!AP3=""),"!",IF('Encodage réponses Es'!AP3="","",'Encodage réponses Es'!AP3)))</f>
        <v/>
      </c>
      <c r="BO5" s="138" t="str">
        <f>IF(E5="A",E5,IF(AND('Encodage réponses Es'!$BU3="!",'Encodage réponses Es'!AQ3=""),"!",IF('Encodage réponses Es'!AQ3="","",'Encodage réponses Es'!AQ3)))</f>
        <v/>
      </c>
      <c r="BP5" s="138" t="str">
        <f>IF(E5="A",E5,IF(AND('Encodage réponses Es'!$BU3="!",'Encodage réponses Es'!AR3=""),"!",IF('Encodage réponses Es'!AR3="","",'Encodage réponses Es'!AR3)))</f>
        <v/>
      </c>
      <c r="BQ5" s="138" t="str">
        <f>IF(E5="A",E5,IF(AND('Encodage réponses Es'!$BU3="!",'Encodage réponses Es'!AS3=""),"!",IF('Encodage réponses Es'!AS3="","",'Encodage réponses Es'!AS3)))</f>
        <v/>
      </c>
      <c r="BR5" s="138" t="str">
        <f>IF(E5="A",E5,IF(AND('Encodage réponses Es'!$BU3="!",'Encodage réponses Es'!AT3=""),"!",IF('Encodage réponses Es'!AT3="","",'Encodage réponses Es'!AT3)))</f>
        <v/>
      </c>
      <c r="BS5" s="138" t="str">
        <f>IF(E5="A",E5,IF(AND('Encodage réponses Es'!$BU3="!",'Encodage réponses Es'!AU3=""),"!",IF('Encodage réponses Es'!AU3="","",'Encodage réponses Es'!AU3)))</f>
        <v/>
      </c>
      <c r="BT5" s="138" t="str">
        <f>IF(E5="A",E5,IF(AND('Encodage réponses Es'!$BU3="!",'Encodage réponses Es'!AV3=""),"!",IF('Encodage réponses Es'!AV3="","",'Encodage réponses Es'!AV3)))</f>
        <v/>
      </c>
      <c r="BU5" s="138" t="str">
        <f>IF(E5="A",E5,IF(AND('Encodage réponses Es'!$BU3="!",'Encodage réponses Es'!AW3=""),"!",IF('Encodage réponses Es'!AW3="","",'Encodage réponses Es'!AW3)))</f>
        <v/>
      </c>
      <c r="BV5" s="138" t="str">
        <f>IF(E5="A",E5,IF(AND('Encodage réponses Es'!$BU3="!",'Encodage réponses Es'!AX3=""),"!",IF('Encodage réponses Es'!AX3="","",'Encodage réponses Es'!AX3)))</f>
        <v/>
      </c>
      <c r="BW5" s="138" t="str">
        <f>IF(E5="A",E5,IF(AND('Encodage réponses Es'!$BU3="!",'Encodage réponses Es'!AY3=""),"!",IF('Encodage réponses Es'!AY3="","",'Encodage réponses Es'!AY3)))</f>
        <v/>
      </c>
      <c r="BX5" s="138" t="str">
        <f>IF(E5="A",E5,IF(AND('Encodage réponses Es'!$BU3="!",'Encodage réponses Es'!AZ3=""),"!",IF('Encodage réponses Es'!AZ3="","",'Encodage réponses Es'!AZ3)))</f>
        <v/>
      </c>
      <c r="BY5" s="138" t="str">
        <f>IF(E5="A",E5,IF(AND('Encodage réponses Es'!$BU3="!",'Encodage réponses Es'!BA3=""),"!",IF('Encodage réponses Es'!BA3="","",'Encodage réponses Es'!BA3)))</f>
        <v/>
      </c>
      <c r="BZ5" s="138" t="str">
        <f>IF(E5="A",E5,IF(AND('Encodage réponses Es'!$BU3="!",'Encodage réponses Es'!BB3=""),"!",IF('Encodage réponses Es'!BB3="","",'Encodage réponses Es'!BB3)))</f>
        <v/>
      </c>
      <c r="CA5" s="138" t="str">
        <f>IF(E5="A",E5,IF(AND('Encodage réponses Es'!$BU3="!",'Encodage réponses Es'!BF3=""),"!",IF('Encodage réponses Es'!BF3="","",'Encodage réponses Es'!BF3)))</f>
        <v/>
      </c>
      <c r="CB5" s="138" t="str">
        <f>IF(E5="A",E5,IF(AND('Encodage réponses Es'!$BU3="!",'Encodage réponses Es'!BG3=""),"!",IF('Encodage réponses Es'!BG3="","",'Encodage réponses Es'!BG3)))</f>
        <v/>
      </c>
      <c r="CC5" s="138" t="str">
        <f>IF(E5="A",E5,IF(AND('Encodage réponses Es'!$BU3="!",'Encodage réponses Es'!BH3=""),"!",IF('Encodage réponses Es'!BH3="","",'Encodage réponses Es'!BH3)))</f>
        <v/>
      </c>
      <c r="CD5" s="138" t="str">
        <f>IF(E5="A",E5,IF(AND('Encodage réponses Es'!$BU3="!",'Encodage réponses Es'!BM3=""),"!",IF('Encodage réponses Es'!BM3="","",'Encodage réponses Es'!BM3)))</f>
        <v/>
      </c>
      <c r="CE5" s="138" t="str">
        <f>IF(E5="A",E5,IF(AND('Encodage réponses Es'!$BU3="!",'Encodage réponses Es'!BS3=""),"!",IF('Encodage réponses Es'!BS3="","",'Encodage réponses Es'!BS3)))</f>
        <v/>
      </c>
      <c r="CF5" s="437" t="str">
        <f>IF(COUNTIF(BC5:CE5,"a")&gt;0,"absent(e)",IF(COUNTIF(BC5:CE5,"!")&gt;0,"incomplet",IF(COUNTIF(BC5:CE5,"")&gt;0,"",COUNTIF(BC5:CE5,1))))</f>
        <v/>
      </c>
      <c r="CG5" s="437"/>
    </row>
    <row r="6" spans="1:85" ht="11.25" customHeight="1" thickBot="1" x14ac:dyDescent="0.3">
      <c r="A6" s="307" t="s">
        <v>119</v>
      </c>
      <c r="B6" s="297" t="str">
        <f>IF('Encodage réponses Es'!B4="","",'Encodage réponses Es'!B4)</f>
        <v/>
      </c>
      <c r="C6" s="19">
        <v>2</v>
      </c>
      <c r="D6" s="248" t="str">
        <f>IF('Encodage réponses Es'!F4=0,"",'Encodage réponses Es'!F4)</f>
        <v/>
      </c>
      <c r="E6" s="251" t="str">
        <f>IF('Encodage réponses Es'!I4="","",'Encodage réponses Es'!I4)</f>
        <v/>
      </c>
      <c r="F6" s="83"/>
      <c r="G6" s="258" t="str">
        <f t="shared" ref="G6:G38" si="0">IF(E6="A","Absent(e)",IF(OR(J6="",M6=""),"",IF(OR(J6="absent(e)",M6="absent(e)"),"absent(e)",IF(OR(J6="incomplet",M6="incomplet"),"incomplet",J6+M6))))</f>
        <v/>
      </c>
      <c r="H6" s="135" t="str">
        <f t="shared" ref="H6:H38" si="1">IF(G6="","",IF(G6="absent(e)","absent(e)",IF(G6="incomplet","incomplet",IF(G6="","",G6/$G$4))))</f>
        <v/>
      </c>
      <c r="I6" s="139"/>
      <c r="J6" s="258" t="str">
        <f t="shared" ref="J6:J38" si="2">IF(E6="A","Absent(e)",IF(OR(T6="",AG6="",BA6=""),"",IF(OR(T6="absent(e)",AG6="absent(e)",BA6="absent(e)"),"absent(e)",IF(OR(T6="incomplet",AG6="incomplet",BA6="incomplet"),"incomplet",T6+AG6+BA6))))</f>
        <v/>
      </c>
      <c r="K6" s="135" t="str">
        <f t="shared" ref="K6:K38" si="3">IF(J6="absent(e)","absent(e)",IF(J6="","",IF(J6="incomplet","incomplet",J6/$J$4)))</f>
        <v/>
      </c>
      <c r="L6" s="139"/>
      <c r="M6" s="160" t="str">
        <f t="shared" ref="M6:M38" si="4">IF(E6="A","Absent(e)",IF(OR(CF6=""),"",IF(OR(CF6="absent(e)"),"absent(e)",IF(OR(CF6="incomplet"),"incomplet",CF6))))</f>
        <v/>
      </c>
      <c r="N6" s="135" t="str">
        <f t="shared" ref="N6:N38" si="5">IF(M6="absent(e)","absent(e)",IF(M6="","",IF(M6="incomplet","incomplet",M6/$M$4)))</f>
        <v/>
      </c>
      <c r="O6" s="126"/>
      <c r="P6" s="245" t="str">
        <f>IF(E6="A",E6,IF(AND('Encodage réponses Es'!$BU4="!",'Encodage réponses Es'!Q4=""),"!",IF('Encodage réponses Es'!Q4="","",'Encodage réponses Es'!Q4)))</f>
        <v/>
      </c>
      <c r="Q6" s="245" t="str">
        <f>IF(E6="A",E6,IF(AND('Encodage réponses Es'!$BU4="!",'Encodage réponses Es'!AH4=""),"!",IF('Encodage réponses Es'!AH4="","",'Encodage réponses Es'!AH4)))</f>
        <v/>
      </c>
      <c r="R6" s="245" t="str">
        <f>IF(E6="A",E6,IF(AND('Encodage réponses Es'!$BU4="!",'Encodage réponses Es'!BC4=""),"!",IF('Encodage réponses Es'!BC4="","",'Encodage réponses Es'!BC4)))</f>
        <v/>
      </c>
      <c r="S6" s="245" t="str">
        <f>IF(E6="A",E6,IF(AND('Encodage réponses Es'!$BU4="!",'Encodage réponses Es'!BN4=""),"!",IF('Encodage réponses Es'!BN4="","",'Encodage réponses Es'!BN4)))</f>
        <v/>
      </c>
      <c r="T6" s="383" t="str">
        <f t="shared" ref="T6:T38" si="6">IF(COUNTIF(P6:S6,"a")&gt;0,"absent(e)",IF(COUNTIF(P6:S6,"!")&gt;0,"incomplet",IF(COUNTIF(P6:S6,"")&gt;0,"",COUNTIF(P6:S6,1))))</f>
        <v/>
      </c>
      <c r="U6" s="384"/>
      <c r="V6" s="246" t="str">
        <f>IF(E6="A",E6,IF(AND('Encodage réponses Es'!$BU4="!",'Encodage réponses Es'!K4=""),"!",IF('Encodage réponses Es'!K4="","",'Encodage réponses Es'!K4)))</f>
        <v/>
      </c>
      <c r="W6" s="245" t="str">
        <f>IF(E6="A",E6,IF(AND('Encodage réponses Es'!$BU4="!",'Encodage réponses Es'!L4=""),"!",IF('Encodage réponses Es'!L4="","",'Encodage réponses Es'!L4)))</f>
        <v/>
      </c>
      <c r="X6" s="245" t="str">
        <f>IF(E6="A",E6,IF(AND('Encodage réponses Es'!$BU4="!",'Encodage réponses Es'!AB4=""),"!",IF('Encodage réponses Es'!AB4="","",'Encodage réponses Es'!AB4)))</f>
        <v/>
      </c>
      <c r="Y6" s="245" t="str">
        <f>IF(E6="A",E6,IF(AND('Encodage réponses Es'!$BU4="!",'Encodage réponses Es'!AC4=""),"!",IF('Encodage réponses Es'!AC4="","",'Encodage réponses Es'!AC4)))</f>
        <v/>
      </c>
      <c r="Z6" s="245" t="str">
        <f>IF(E6="A",E6,IF(AND('Encodage réponses Es'!$BU4="!",'Encodage réponses Es'!AD4=""),"!",IF('Encodage réponses Es'!AD4="","",'Encodage réponses Es'!AD4)))</f>
        <v/>
      </c>
      <c r="AA6" s="245" t="str">
        <f>IF(E6="A",E6,IF(AND('Encodage réponses Es'!$BU4="!",'Encodage réponses Es'!AI4=""),"!",IF('Encodage réponses Es'!AI4="","",'Encodage réponses Es'!AI4)))</f>
        <v/>
      </c>
      <c r="AB6" s="245" t="str">
        <f>IF(E6="A",E6,IF(AND('Encodage réponses Es'!$BU4="!",'Encodage réponses Es'!AL4=""),"!",IF('Encodage réponses Es'!AL4="","",'Encodage réponses Es'!AL4)))</f>
        <v/>
      </c>
      <c r="AC6" s="245" t="str">
        <f>IF(E6="A",E6,IF(AND('Encodage réponses Es'!$BU4="!",'Encodage réponses Es'!AM4=""),"!",IF('Encodage réponses Es'!AM4="","",'Encodage réponses Es'!AM4)))</f>
        <v/>
      </c>
      <c r="AD6" s="245" t="str">
        <f>IF(E6="A",E6,IF(AND('Encodage réponses Es'!$BU4="!",'Encodage réponses Es'!BO4=""),"!",IF('Encodage réponses Es'!BO4="","",'Encodage réponses Es'!BO4)))</f>
        <v/>
      </c>
      <c r="AE6" s="245" t="str">
        <f>IF(E6="A",E6,IF(AND('Encodage réponses Es'!$BU4="!",'Encodage réponses Es'!BP4=""),"!",IF('Encodage réponses Es'!BP4="","",'Encodage réponses Es'!BP4)))</f>
        <v/>
      </c>
      <c r="AF6" s="245" t="str">
        <f>IF(E6="A",E6,IF(AND('Encodage réponses Es'!$BU4="!",'Encodage réponses Es'!BQ4=""),"!",IF('Encodage réponses Es'!BQ4="","",'Encodage réponses Es'!BQ4)))</f>
        <v/>
      </c>
      <c r="AG6" s="383" t="str">
        <f t="shared" ref="AG6:AG38" si="7">IF(COUNTIF(V6:AF6,"a")&gt;0,"absent(e)",IF(COUNTIF(V6:AF6,"!")&gt;0,"incomplet",IF(COUNTIF(V6:AF6,"")&gt;0,"",COUNTIF(V6:AF6,1))))</f>
        <v/>
      </c>
      <c r="AH6" s="384"/>
      <c r="AI6" s="246" t="str">
        <f>IF(E6="A",E6,IF(AND('Encodage réponses Es'!$BU4="!",'Encodage réponses Es'!R4=""),"!",IF('Encodage réponses Es'!R4="","",'Encodage réponses Es'!R4)))</f>
        <v/>
      </c>
      <c r="AJ6" s="245" t="str">
        <f>IF(E6="A",E6,IF(AND('Encodage réponses Es'!$BU4="!",'Encodage réponses Es'!V4=""),"!",IF('Encodage réponses Es'!V4="","",'Encodage réponses Es'!V4)))</f>
        <v/>
      </c>
      <c r="AK6" s="245" t="str">
        <f>IF(E6="A",E6,IF(AND('Encodage réponses Es'!$BU4="!",'Encodage réponses Es'!W4=""),"!",IF('Encodage réponses Es'!W4="","",'Encodage réponses Es'!W4)))</f>
        <v/>
      </c>
      <c r="AL6" s="245" t="str">
        <f>IF(E6="A",E6,IF(AND('Encodage réponses Es'!$BU4="!",'Encodage réponses Es'!X4=""),"!",IF('Encodage réponses Es'!X4="","",'Encodage réponses Es'!X4)))</f>
        <v/>
      </c>
      <c r="AM6" s="245" t="str">
        <f>IF(E6="A",E6,IF(AND('Encodage réponses Es'!$BU4="!",'Encodage réponses Es'!Y4=""),"!",IF('Encodage réponses Es'!Y4="","",'Encodage réponses Es'!Y4)))</f>
        <v/>
      </c>
      <c r="AN6" s="245" t="str">
        <f>IF(E6="A",E6,IF(AND('Encodage réponses Es'!$BU4="!",'Encodage réponses Es'!AA4=""),"!",IF('Encodage réponses Es'!AA4="","",'Encodage réponses Es'!AA4)))</f>
        <v/>
      </c>
      <c r="AO6" s="245" t="str">
        <f>IF(E6="A",E6,IF(AND('Encodage réponses Es'!$BU4="!",'Encodage réponses Es'!AE4=""),"!",IF('Encodage réponses Es'!AE4="","",'Encodage réponses Es'!AE4)))</f>
        <v/>
      </c>
      <c r="AP6" s="245" t="str">
        <f>IF(E6="A",E6,IF(AND('Encodage réponses Es'!$BU4="!",'Encodage réponses Es'!AG4=""),"!",IF('Encodage réponses Es'!AG4="","",'Encodage réponses Es'!AG4)))</f>
        <v/>
      </c>
      <c r="AQ6" s="245" t="str">
        <f>IF(E6="A",E6,IF(AND('Encodage réponses Es'!$BU4="!",'Encodage réponses Es'!AK4=""),"!",IF('Encodage réponses Es'!AK4="","",'Encodage réponses Es'!AK4)))</f>
        <v/>
      </c>
      <c r="AR6" s="245" t="str">
        <f>IF(E6="A",E6,IF(AND('Encodage réponses Es'!$BU4="!",'Encodage réponses Es'!AN4=""),"!",IF('Encodage réponses Es'!AN4="","",'Encodage réponses Es'!AN4)))</f>
        <v/>
      </c>
      <c r="AS6" s="245" t="str">
        <f>IF(E6="A",E6,IF(AND('Encodage réponses Es'!$BU4="!",'Encodage réponses Es'!BD4=""),"!",IF('Encodage réponses Es'!BD4="","",'Encodage réponses Es'!BD4)))</f>
        <v/>
      </c>
      <c r="AT6" s="245" t="str">
        <f>IF(E6="A",E6,IF(AND('Encodage réponses Es'!$BU4="!",'Encodage réponses Es'!BE4=""),"!",IF('Encodage réponses Es'!BE4="","",'Encodage réponses Es'!BE4)))</f>
        <v/>
      </c>
      <c r="AU6" s="245" t="str">
        <f>IF(E6="A",E6,IF(AND('Encodage réponses Es'!$BU4="!",'Encodage réponses Es'!BI4=""),"!",IF('Encodage réponses Es'!BI4="","",'Encodage réponses Es'!BI4)))</f>
        <v/>
      </c>
      <c r="AV6" s="245" t="str">
        <f>IF(E6="A",E6,IF(AND('Encodage réponses Es'!$BU4="!",'Encodage réponses Es'!BJ4=""),"!",IF('Encodage réponses Es'!BJ4="","",'Encodage réponses Es'!BJ4)))</f>
        <v/>
      </c>
      <c r="AW6" s="245" t="str">
        <f>IF(E6="A",E6,IF(AND('Encodage réponses Es'!$BU4="!",'Encodage réponses Es'!BK4=""),"!",IF('Encodage réponses Es'!BK4="","",'Encodage réponses Es'!BK4)))</f>
        <v/>
      </c>
      <c r="AX6" s="245" t="str">
        <f>IF(E6="A",E6,IF(AND('Encodage réponses Es'!$BU4="!",'Encodage réponses Es'!BL4=""),"!",IF('Encodage réponses Es'!BL4="","",'Encodage réponses Es'!BL4)))</f>
        <v/>
      </c>
      <c r="AY6" s="245" t="str">
        <f>IF(E6="A",E6,IF(AND('Encodage réponses Es'!$BU4="!",'Encodage réponses Es'!BR4=""),"!",IF('Encodage réponses Es'!BR4="","",'Encodage réponses Es'!BR4)))</f>
        <v/>
      </c>
      <c r="AZ6" s="245" t="str">
        <f>IF(E6="A",E6,IF(AND('Encodage réponses Es'!$BU4="!",'Encodage réponses Es'!BT4=""),"!",IF('Encodage réponses Es'!BT4="","",'Encodage réponses Es'!BT4)))</f>
        <v/>
      </c>
      <c r="BA6" s="385" t="str">
        <f t="shared" ref="BA6:BA38" si="8">IF(COUNTIF(AI6:AZ6,"a")&gt;0,"absent(e)",IF(COUNTIF(AI6:AZ6,"!")&gt;0,"incomplet",IF(COUNTIF(AI6:AZ6,"")&gt;0,"",COUNTIF(AI6:AZ6,1)+COUNTIF(AI6:AZ6,8)/2)))</f>
        <v/>
      </c>
      <c r="BB6" s="386"/>
      <c r="BC6" s="165" t="str">
        <f>IF(E6="A",E6,IF(AND('Encodage réponses Es'!$BU4="!",'Encodage réponses Es'!M4=""),"!",IF('Encodage réponses Es'!M4="","",'Encodage réponses Es'!M4)))</f>
        <v/>
      </c>
      <c r="BD6" s="165" t="str">
        <f>IF(E6="A",E6,IF(AND('Encodage réponses Es'!$BU4="!",'Encodage réponses Es'!N4=""),"!",IF('Encodage réponses Es'!N4="","",'Encodage réponses Es'!N4)))</f>
        <v/>
      </c>
      <c r="BE6" s="165" t="str">
        <f>IF(E6="A",E6,IF(AND('Encodage réponses Es'!$BU4="!",'Encodage réponses Es'!O4=""),"!",IF('Encodage réponses Es'!O4="","",'Encodage réponses Es'!O4)))</f>
        <v/>
      </c>
      <c r="BF6" s="165" t="str">
        <f>IF(E6="A",E6,IF(AND('Encodage réponses Es'!$BU4="!",'Encodage réponses Es'!P4=""),"!",IF('Encodage réponses Es'!P4="","",'Encodage réponses Es'!P4)))</f>
        <v/>
      </c>
      <c r="BG6" s="138" t="str">
        <f>IF(E6="A",E6,IF(AND('Encodage réponses Es'!$BU4="!",'Encodage réponses Es'!S4=""),"!",IF('Encodage réponses Es'!S4="","",'Encodage réponses Es'!S4)))</f>
        <v/>
      </c>
      <c r="BH6" s="138" t="str">
        <f>IF(E6="A",E6,IF(AND('Encodage réponses Es'!$BU4="!",'Encodage réponses Es'!T4=""),"!",IF('Encodage réponses Es'!T4="","",'Encodage réponses Es'!T4)))</f>
        <v/>
      </c>
      <c r="BI6" s="138" t="str">
        <f>IF(E6="A",E6,IF(AND('Encodage réponses Es'!$BU4="!",'Encodage réponses Es'!U4=""),"!",IF('Encodage réponses Es'!U4="","",'Encodage réponses Es'!U4)))</f>
        <v/>
      </c>
      <c r="BJ6" s="138" t="str">
        <f>IF(E6="A",E6,IF(AND('Encodage réponses Es'!$BU4="!",'Encodage réponses Es'!Z4=""),"!",IF('Encodage réponses Es'!Z4="","",'Encodage réponses Es'!Z4)))</f>
        <v/>
      </c>
      <c r="BK6" s="138" t="str">
        <f>IF(E6="A",E6,IF(AND('Encodage réponses Es'!$BU4="!",'Encodage réponses Es'!AF4=""),"!",IF('Encodage réponses Es'!AF4="","",'Encodage réponses Es'!AF4)))</f>
        <v/>
      </c>
      <c r="BL6" s="138" t="str">
        <f>IF(E6="A",E6,IF(AND('Encodage réponses Es'!$BU4="!",'Encodage réponses Es'!AJ4=""),"!",IF('Encodage réponses Es'!AJ4="","",'Encodage réponses Es'!AJ4)))</f>
        <v/>
      </c>
      <c r="BM6" s="138" t="str">
        <f>IF(E6="A",E6,IF(AND('Encodage réponses Es'!$BU4="!",'Encodage réponses Es'!AO4=""),"!",IF('Encodage réponses Es'!AO4="","",'Encodage réponses Es'!AO4)))</f>
        <v/>
      </c>
      <c r="BN6" s="138" t="str">
        <f>IF(E6="A",E6,IF(AND('Encodage réponses Es'!$BU4="!",'Encodage réponses Es'!AP4=""),"!",IF('Encodage réponses Es'!AP4="","",'Encodage réponses Es'!AP4)))</f>
        <v/>
      </c>
      <c r="BO6" s="138" t="str">
        <f>IF(E6="A",E6,IF(AND('Encodage réponses Es'!$BU4="!",'Encodage réponses Es'!AQ4=""),"!",IF('Encodage réponses Es'!AQ4="","",'Encodage réponses Es'!AQ4)))</f>
        <v/>
      </c>
      <c r="BP6" s="138" t="str">
        <f>IF(E6="A",E6,IF(AND('Encodage réponses Es'!$BU4="!",'Encodage réponses Es'!AR4=""),"!",IF('Encodage réponses Es'!AR4="","",'Encodage réponses Es'!AR4)))</f>
        <v/>
      </c>
      <c r="BQ6" s="138" t="str">
        <f>IF(E6="A",E6,IF(AND('Encodage réponses Es'!$BU4="!",'Encodage réponses Es'!AS4=""),"!",IF('Encodage réponses Es'!AS4="","",'Encodage réponses Es'!AS4)))</f>
        <v/>
      </c>
      <c r="BR6" s="138" t="str">
        <f>IF(E6="A",E6,IF(AND('Encodage réponses Es'!$BU4="!",'Encodage réponses Es'!AT4=""),"!",IF('Encodage réponses Es'!AT4="","",'Encodage réponses Es'!AT4)))</f>
        <v/>
      </c>
      <c r="BS6" s="138" t="str">
        <f>IF(E6="A",E6,IF(AND('Encodage réponses Es'!$BU4="!",'Encodage réponses Es'!AU4=""),"!",IF('Encodage réponses Es'!AU4="","",'Encodage réponses Es'!AU4)))</f>
        <v/>
      </c>
      <c r="BT6" s="138" t="str">
        <f>IF(E6="A",E6,IF(AND('Encodage réponses Es'!$BU4="!",'Encodage réponses Es'!AV4=""),"!",IF('Encodage réponses Es'!AV4="","",'Encodage réponses Es'!AV4)))</f>
        <v/>
      </c>
      <c r="BU6" s="138" t="str">
        <f>IF(E6="A",E6,IF(AND('Encodage réponses Es'!$BU4="!",'Encodage réponses Es'!AW4=""),"!",IF('Encodage réponses Es'!AW4="","",'Encodage réponses Es'!AW4)))</f>
        <v/>
      </c>
      <c r="BV6" s="138" t="str">
        <f>IF(E6="A",E6,IF(AND('Encodage réponses Es'!$BU4="!",'Encodage réponses Es'!AX4=""),"!",IF('Encodage réponses Es'!AX4="","",'Encodage réponses Es'!AX4)))</f>
        <v/>
      </c>
      <c r="BW6" s="138" t="str">
        <f>IF(E6="A",E6,IF(AND('Encodage réponses Es'!$BU4="!",'Encodage réponses Es'!AY4=""),"!",IF('Encodage réponses Es'!AY4="","",'Encodage réponses Es'!AY4)))</f>
        <v/>
      </c>
      <c r="BX6" s="138" t="str">
        <f>IF(E6="A",E6,IF(AND('Encodage réponses Es'!$BU4="!",'Encodage réponses Es'!AZ4=""),"!",IF('Encodage réponses Es'!AZ4="","",'Encodage réponses Es'!AZ4)))</f>
        <v/>
      </c>
      <c r="BY6" s="138" t="str">
        <f>IF(E6="A",E6,IF(AND('Encodage réponses Es'!$BU4="!",'Encodage réponses Es'!BA4=""),"!",IF('Encodage réponses Es'!BA4="","",'Encodage réponses Es'!BA4)))</f>
        <v/>
      </c>
      <c r="BZ6" s="138" t="str">
        <f>IF(E6="A",E6,IF(AND('Encodage réponses Es'!$BU4="!",'Encodage réponses Es'!BB4=""),"!",IF('Encodage réponses Es'!BB4="","",'Encodage réponses Es'!BB4)))</f>
        <v/>
      </c>
      <c r="CA6" s="138" t="str">
        <f>IF(E6="A",E6,IF(AND('Encodage réponses Es'!$BU4="!",'Encodage réponses Es'!BF4=""),"!",IF('Encodage réponses Es'!BF4="","",'Encodage réponses Es'!BF4)))</f>
        <v/>
      </c>
      <c r="CB6" s="138" t="str">
        <f>IF(E6="A",E6,IF(AND('Encodage réponses Es'!$BU4="!",'Encodage réponses Es'!BG4=""),"!",IF('Encodage réponses Es'!BG4="","",'Encodage réponses Es'!BG4)))</f>
        <v/>
      </c>
      <c r="CC6" s="138" t="str">
        <f>IF(E6="A",E6,IF(AND('Encodage réponses Es'!$BU4="!",'Encodage réponses Es'!BH4=""),"!",IF('Encodage réponses Es'!BH4="","",'Encodage réponses Es'!BH4)))</f>
        <v/>
      </c>
      <c r="CD6" s="138" t="str">
        <f>IF(E6="A",E6,IF(AND('Encodage réponses Es'!$BU4="!",'Encodage réponses Es'!BM4=""),"!",IF('Encodage réponses Es'!BM4="","",'Encodage réponses Es'!BM4)))</f>
        <v/>
      </c>
      <c r="CE6" s="138" t="str">
        <f>IF(E6="A",E6,IF(AND('Encodage réponses Es'!$BU4="!",'Encodage réponses Es'!BS4=""),"!",IF('Encodage réponses Es'!BS4="","",'Encodage réponses Es'!BS4)))</f>
        <v/>
      </c>
      <c r="CF6" s="383" t="str">
        <f t="shared" ref="CF6:CF38" si="9">IF(COUNTIF(BC6:CE6,"a")&gt;0,"absent(e)",IF(COUNTIF(BC6:CE6,"!")&gt;0,"incomplet",IF(COUNTIF(BC6:CE6,"")&gt;0,"",COUNTIF(BC6:CE6,1))))</f>
        <v/>
      </c>
      <c r="CG6" s="384"/>
    </row>
    <row r="7" spans="1:85" ht="11.25" customHeight="1" x14ac:dyDescent="0.25">
      <c r="A7" s="438" t="s">
        <v>68</v>
      </c>
      <c r="B7" s="439"/>
      <c r="C7" s="19">
        <v>3</v>
      </c>
      <c r="D7" s="248" t="str">
        <f>IF('Encodage réponses Es'!F5=0,"",'Encodage réponses Es'!F5)</f>
        <v/>
      </c>
      <c r="E7" s="250" t="str">
        <f>IF('Encodage réponses Es'!I5="","",'Encodage réponses Es'!I5)</f>
        <v/>
      </c>
      <c r="F7" s="83"/>
      <c r="G7" s="258" t="str">
        <f t="shared" si="0"/>
        <v/>
      </c>
      <c r="H7" s="135" t="str">
        <f t="shared" si="1"/>
        <v/>
      </c>
      <c r="I7" s="139"/>
      <c r="J7" s="258" t="str">
        <f t="shared" si="2"/>
        <v/>
      </c>
      <c r="K7" s="135" t="str">
        <f t="shared" si="3"/>
        <v/>
      </c>
      <c r="L7" s="139"/>
      <c r="M7" s="160" t="str">
        <f t="shared" si="4"/>
        <v/>
      </c>
      <c r="N7" s="135" t="str">
        <f t="shared" si="5"/>
        <v/>
      </c>
      <c r="O7" s="126"/>
      <c r="P7" s="245" t="str">
        <f>IF(E7="A",E7,IF(AND('Encodage réponses Es'!$BU5="!",'Encodage réponses Es'!Q5=""),"!",IF('Encodage réponses Es'!Q5="","",'Encodage réponses Es'!Q5)))</f>
        <v/>
      </c>
      <c r="Q7" s="245" t="str">
        <f>IF(E7="A",E7,IF(AND('Encodage réponses Es'!$BU5="!",'Encodage réponses Es'!AH5=""),"!",IF('Encodage réponses Es'!AH5="","",'Encodage réponses Es'!AH5)))</f>
        <v/>
      </c>
      <c r="R7" s="245" t="str">
        <f>IF(E7="A",E7,IF(AND('Encodage réponses Es'!$BU5="!",'Encodage réponses Es'!BC5=""),"!",IF('Encodage réponses Es'!BC5="","",'Encodage réponses Es'!BC5)))</f>
        <v/>
      </c>
      <c r="S7" s="245" t="str">
        <f>IF(E7="A",E7,IF(AND('Encodage réponses Es'!$BU5="!",'Encodage réponses Es'!BN5=""),"!",IF('Encodage réponses Es'!BN5="","",'Encodage réponses Es'!BN5)))</f>
        <v/>
      </c>
      <c r="T7" s="383" t="str">
        <f t="shared" si="6"/>
        <v/>
      </c>
      <c r="U7" s="384"/>
      <c r="V7" s="246" t="str">
        <f>IF(E7="A",E7,IF(AND('Encodage réponses Es'!$BU5="!",'Encodage réponses Es'!K5=""),"!",IF('Encodage réponses Es'!K5="","",'Encodage réponses Es'!K5)))</f>
        <v/>
      </c>
      <c r="W7" s="245" t="str">
        <f>IF(E7="A",E7,IF(AND('Encodage réponses Es'!$BU5="!",'Encodage réponses Es'!L5=""),"!",IF('Encodage réponses Es'!L5="","",'Encodage réponses Es'!L5)))</f>
        <v/>
      </c>
      <c r="X7" s="245" t="str">
        <f>IF(E7="A",E7,IF(AND('Encodage réponses Es'!$BU5="!",'Encodage réponses Es'!AB5=""),"!",IF('Encodage réponses Es'!AB5="","",'Encodage réponses Es'!AB5)))</f>
        <v/>
      </c>
      <c r="Y7" s="245" t="str">
        <f>IF(E7="A",E7,IF(AND('Encodage réponses Es'!$BU5="!",'Encodage réponses Es'!AC5=""),"!",IF('Encodage réponses Es'!AC5="","",'Encodage réponses Es'!AC5)))</f>
        <v/>
      </c>
      <c r="Z7" s="245" t="str">
        <f>IF(E7="A",E7,IF(AND('Encodage réponses Es'!$BU5="!",'Encodage réponses Es'!AD5=""),"!",IF('Encodage réponses Es'!AD5="","",'Encodage réponses Es'!AD5)))</f>
        <v/>
      </c>
      <c r="AA7" s="245" t="str">
        <f>IF(E7="A",E7,IF(AND('Encodage réponses Es'!$BU5="!",'Encodage réponses Es'!AI5=""),"!",IF('Encodage réponses Es'!AI5="","",'Encodage réponses Es'!AI5)))</f>
        <v/>
      </c>
      <c r="AB7" s="245" t="str">
        <f>IF(E7="A",E7,IF(AND('Encodage réponses Es'!$BU5="!",'Encodage réponses Es'!AL5=""),"!",IF('Encodage réponses Es'!AL5="","",'Encodage réponses Es'!AL5)))</f>
        <v/>
      </c>
      <c r="AC7" s="245" t="str">
        <f>IF(E7="A",E7,IF(AND('Encodage réponses Es'!$BU5="!",'Encodage réponses Es'!AM5=""),"!",IF('Encodage réponses Es'!AM5="","",'Encodage réponses Es'!AM5)))</f>
        <v/>
      </c>
      <c r="AD7" s="245" t="str">
        <f>IF(E7="A",E7,IF(AND('Encodage réponses Es'!$BU5="!",'Encodage réponses Es'!BO5=""),"!",IF('Encodage réponses Es'!BO5="","",'Encodage réponses Es'!BO5)))</f>
        <v/>
      </c>
      <c r="AE7" s="245" t="str">
        <f>IF(E7="A",E7,IF(AND('Encodage réponses Es'!$BU5="!",'Encodage réponses Es'!BP5=""),"!",IF('Encodage réponses Es'!BP5="","",'Encodage réponses Es'!BP5)))</f>
        <v/>
      </c>
      <c r="AF7" s="245" t="str">
        <f>IF(E7="A",E7,IF(AND('Encodage réponses Es'!$BU5="!",'Encodage réponses Es'!BQ5=""),"!",IF('Encodage réponses Es'!BQ5="","",'Encodage réponses Es'!BQ5)))</f>
        <v/>
      </c>
      <c r="AG7" s="383" t="str">
        <f t="shared" si="7"/>
        <v/>
      </c>
      <c r="AH7" s="384"/>
      <c r="AI7" s="246" t="str">
        <f>IF(E7="A",E7,IF(AND('Encodage réponses Es'!$BU5="!",'Encodage réponses Es'!R5=""),"!",IF('Encodage réponses Es'!R5="","",'Encodage réponses Es'!R5)))</f>
        <v/>
      </c>
      <c r="AJ7" s="245" t="str">
        <f>IF(E7="A",E7,IF(AND('Encodage réponses Es'!$BU5="!",'Encodage réponses Es'!V5=""),"!",IF('Encodage réponses Es'!V5="","",'Encodage réponses Es'!V5)))</f>
        <v/>
      </c>
      <c r="AK7" s="245" t="str">
        <f>IF(E7="A",E7,IF(AND('Encodage réponses Es'!$BU5="!",'Encodage réponses Es'!W5=""),"!",IF('Encodage réponses Es'!W5="","",'Encodage réponses Es'!W5)))</f>
        <v/>
      </c>
      <c r="AL7" s="245" t="str">
        <f>IF(E7="A",E7,IF(AND('Encodage réponses Es'!$BU5="!",'Encodage réponses Es'!X5=""),"!",IF('Encodage réponses Es'!X5="","",'Encodage réponses Es'!X5)))</f>
        <v/>
      </c>
      <c r="AM7" s="245" t="str">
        <f>IF(E7="A",E7,IF(AND('Encodage réponses Es'!$BU5="!",'Encodage réponses Es'!Y5=""),"!",IF('Encodage réponses Es'!Y5="","",'Encodage réponses Es'!Y5)))</f>
        <v/>
      </c>
      <c r="AN7" s="245" t="str">
        <f>IF(E7="A",E7,IF(AND('Encodage réponses Es'!$BU5="!",'Encodage réponses Es'!AA5=""),"!",IF('Encodage réponses Es'!AA5="","",'Encodage réponses Es'!AA5)))</f>
        <v/>
      </c>
      <c r="AO7" s="245" t="str">
        <f>IF(E7="A",E7,IF(AND('Encodage réponses Es'!$BU5="!",'Encodage réponses Es'!AE5=""),"!",IF('Encodage réponses Es'!AE5="","",'Encodage réponses Es'!AE5)))</f>
        <v/>
      </c>
      <c r="AP7" s="245" t="str">
        <f>IF(E7="A",E7,IF(AND('Encodage réponses Es'!$BU5="!",'Encodage réponses Es'!AG5=""),"!",IF('Encodage réponses Es'!AG5="","",'Encodage réponses Es'!AG5)))</f>
        <v/>
      </c>
      <c r="AQ7" s="245" t="str">
        <f>IF(E7="A",E7,IF(AND('Encodage réponses Es'!$BU5="!",'Encodage réponses Es'!AK5=""),"!",IF('Encodage réponses Es'!AK5="","",'Encodage réponses Es'!AK5)))</f>
        <v/>
      </c>
      <c r="AR7" s="245" t="str">
        <f>IF(E7="A",E7,IF(AND('Encodage réponses Es'!$BU5="!",'Encodage réponses Es'!AN5=""),"!",IF('Encodage réponses Es'!AN5="","",'Encodage réponses Es'!AN5)))</f>
        <v/>
      </c>
      <c r="AS7" s="245" t="str">
        <f>IF(E7="A",E7,IF(AND('Encodage réponses Es'!$BU5="!",'Encodage réponses Es'!BD5=""),"!",IF('Encodage réponses Es'!BD5="","",'Encodage réponses Es'!BD5)))</f>
        <v/>
      </c>
      <c r="AT7" s="245" t="str">
        <f>IF(E7="A",E7,IF(AND('Encodage réponses Es'!$BU5="!",'Encodage réponses Es'!BE5=""),"!",IF('Encodage réponses Es'!BE5="","",'Encodage réponses Es'!BE5)))</f>
        <v/>
      </c>
      <c r="AU7" s="245" t="str">
        <f>IF(E7="A",E7,IF(AND('Encodage réponses Es'!$BU5="!",'Encodage réponses Es'!BI5=""),"!",IF('Encodage réponses Es'!BI5="","",'Encodage réponses Es'!BI5)))</f>
        <v/>
      </c>
      <c r="AV7" s="245" t="str">
        <f>IF(E7="A",E7,IF(AND('Encodage réponses Es'!$BU5="!",'Encodage réponses Es'!BJ5=""),"!",IF('Encodage réponses Es'!BJ5="","",'Encodage réponses Es'!BJ5)))</f>
        <v/>
      </c>
      <c r="AW7" s="245" t="str">
        <f>IF(E7="A",E7,IF(AND('Encodage réponses Es'!$BU5="!",'Encodage réponses Es'!BK5=""),"!",IF('Encodage réponses Es'!BK5="","",'Encodage réponses Es'!BK5)))</f>
        <v/>
      </c>
      <c r="AX7" s="245" t="str">
        <f>IF(E7="A",E7,IF(AND('Encodage réponses Es'!$BU5="!",'Encodage réponses Es'!BL5=""),"!",IF('Encodage réponses Es'!BL5="","",'Encodage réponses Es'!BL5)))</f>
        <v/>
      </c>
      <c r="AY7" s="245" t="str">
        <f>IF(E7="A",E7,IF(AND('Encodage réponses Es'!$BU5="!",'Encodage réponses Es'!BR5=""),"!",IF('Encodage réponses Es'!BR5="","",'Encodage réponses Es'!BR5)))</f>
        <v/>
      </c>
      <c r="AZ7" s="245" t="str">
        <f>IF(E7="A",E7,IF(AND('Encodage réponses Es'!$BU5="!",'Encodage réponses Es'!BT5=""),"!",IF('Encodage réponses Es'!BT5="","",'Encodage réponses Es'!BT5)))</f>
        <v/>
      </c>
      <c r="BA7" s="385" t="str">
        <f t="shared" si="8"/>
        <v/>
      </c>
      <c r="BB7" s="386"/>
      <c r="BC7" s="165" t="str">
        <f>IF(E7="A",E7,IF(AND('Encodage réponses Es'!$BU5="!",'Encodage réponses Es'!M5=""),"!",IF('Encodage réponses Es'!M5="","",'Encodage réponses Es'!M5)))</f>
        <v/>
      </c>
      <c r="BD7" s="165" t="str">
        <f>IF(E7="A",E7,IF(AND('Encodage réponses Es'!$BU5="!",'Encodage réponses Es'!N5=""),"!",IF('Encodage réponses Es'!N5="","",'Encodage réponses Es'!N5)))</f>
        <v/>
      </c>
      <c r="BE7" s="165" t="str">
        <f>IF(E7="A",E7,IF(AND('Encodage réponses Es'!$BU5="!",'Encodage réponses Es'!O5=""),"!",IF('Encodage réponses Es'!O5="","",'Encodage réponses Es'!O5)))</f>
        <v/>
      </c>
      <c r="BF7" s="165" t="str">
        <f>IF(E7="A",E7,IF(AND('Encodage réponses Es'!$BU5="!",'Encodage réponses Es'!P5=""),"!",IF('Encodage réponses Es'!P5="","",'Encodage réponses Es'!P5)))</f>
        <v/>
      </c>
      <c r="BG7" s="138" t="str">
        <f>IF(E7="A",E7,IF(AND('Encodage réponses Es'!$BU5="!",'Encodage réponses Es'!S5=""),"!",IF('Encodage réponses Es'!S5="","",'Encodage réponses Es'!S5)))</f>
        <v/>
      </c>
      <c r="BH7" s="138" t="str">
        <f>IF(E7="A",E7,IF(AND('Encodage réponses Es'!$BU5="!",'Encodage réponses Es'!T5=""),"!",IF('Encodage réponses Es'!T5="","",'Encodage réponses Es'!T5)))</f>
        <v/>
      </c>
      <c r="BI7" s="138" t="str">
        <f>IF(E7="A",E7,IF(AND('Encodage réponses Es'!$BU5="!",'Encodage réponses Es'!U5=""),"!",IF('Encodage réponses Es'!U5="","",'Encodage réponses Es'!U5)))</f>
        <v/>
      </c>
      <c r="BJ7" s="138" t="str">
        <f>IF(E7="A",E7,IF(AND('Encodage réponses Es'!$BU5="!",'Encodage réponses Es'!Z5=""),"!",IF('Encodage réponses Es'!Z5="","",'Encodage réponses Es'!Z5)))</f>
        <v/>
      </c>
      <c r="BK7" s="138" t="str">
        <f>IF(E7="A",E7,IF(AND('Encodage réponses Es'!$BU5="!",'Encodage réponses Es'!AF5=""),"!",IF('Encodage réponses Es'!AF5="","",'Encodage réponses Es'!AF5)))</f>
        <v/>
      </c>
      <c r="BL7" s="138" t="str">
        <f>IF(E7="A",E7,IF(AND('Encodage réponses Es'!$BU5="!",'Encodage réponses Es'!AJ5=""),"!",IF('Encodage réponses Es'!AJ5="","",'Encodage réponses Es'!AJ5)))</f>
        <v/>
      </c>
      <c r="BM7" s="138" t="str">
        <f>IF(E7="A",E7,IF(AND('Encodage réponses Es'!$BU5="!",'Encodage réponses Es'!AO5=""),"!",IF('Encodage réponses Es'!AO5="","",'Encodage réponses Es'!AO5)))</f>
        <v/>
      </c>
      <c r="BN7" s="138" t="str">
        <f>IF(E7="A",E7,IF(AND('Encodage réponses Es'!$BU5="!",'Encodage réponses Es'!AP5=""),"!",IF('Encodage réponses Es'!AP5="","",'Encodage réponses Es'!AP5)))</f>
        <v/>
      </c>
      <c r="BO7" s="138" t="str">
        <f>IF(E7="A",E7,IF(AND('Encodage réponses Es'!$BU5="!",'Encodage réponses Es'!AQ5=""),"!",IF('Encodage réponses Es'!AQ5="","",'Encodage réponses Es'!AQ5)))</f>
        <v/>
      </c>
      <c r="BP7" s="138" t="str">
        <f>IF(E7="A",E7,IF(AND('Encodage réponses Es'!$BU5="!",'Encodage réponses Es'!AR5=""),"!",IF('Encodage réponses Es'!AR5="","",'Encodage réponses Es'!AR5)))</f>
        <v/>
      </c>
      <c r="BQ7" s="138" t="str">
        <f>IF(E7="A",E7,IF(AND('Encodage réponses Es'!$BU5="!",'Encodage réponses Es'!AS5=""),"!",IF('Encodage réponses Es'!AS5="","",'Encodage réponses Es'!AS5)))</f>
        <v/>
      </c>
      <c r="BR7" s="138" t="str">
        <f>IF(E7="A",E7,IF(AND('Encodage réponses Es'!$BU5="!",'Encodage réponses Es'!AT5=""),"!",IF('Encodage réponses Es'!AT5="","",'Encodage réponses Es'!AT5)))</f>
        <v/>
      </c>
      <c r="BS7" s="138" t="str">
        <f>IF(E7="A",E7,IF(AND('Encodage réponses Es'!$BU5="!",'Encodage réponses Es'!AU5=""),"!",IF('Encodage réponses Es'!AU5="","",'Encodage réponses Es'!AU5)))</f>
        <v/>
      </c>
      <c r="BT7" s="138" t="str">
        <f>IF(E7="A",E7,IF(AND('Encodage réponses Es'!$BU5="!",'Encodage réponses Es'!AV5=""),"!",IF('Encodage réponses Es'!AV5="","",'Encodage réponses Es'!AV5)))</f>
        <v/>
      </c>
      <c r="BU7" s="138" t="str">
        <f>IF(E7="A",E7,IF(AND('Encodage réponses Es'!$BU5="!",'Encodage réponses Es'!AW5=""),"!",IF('Encodage réponses Es'!AW5="","",'Encodage réponses Es'!AW5)))</f>
        <v/>
      </c>
      <c r="BV7" s="138" t="str">
        <f>IF(E7="A",E7,IF(AND('Encodage réponses Es'!$BU5="!",'Encodage réponses Es'!AX5=""),"!",IF('Encodage réponses Es'!AX5="","",'Encodage réponses Es'!AX5)))</f>
        <v/>
      </c>
      <c r="BW7" s="138" t="str">
        <f>IF(E7="A",E7,IF(AND('Encodage réponses Es'!$BU5="!",'Encodage réponses Es'!AY5=""),"!",IF('Encodage réponses Es'!AY5="","",'Encodage réponses Es'!AY5)))</f>
        <v/>
      </c>
      <c r="BX7" s="138" t="str">
        <f>IF(E7="A",E7,IF(AND('Encodage réponses Es'!$BU5="!",'Encodage réponses Es'!AZ5=""),"!",IF('Encodage réponses Es'!AZ5="","",'Encodage réponses Es'!AZ5)))</f>
        <v/>
      </c>
      <c r="BY7" s="138" t="str">
        <f>IF(E7="A",E7,IF(AND('Encodage réponses Es'!$BU5="!",'Encodage réponses Es'!BA5=""),"!",IF('Encodage réponses Es'!BA5="","",'Encodage réponses Es'!BA5)))</f>
        <v/>
      </c>
      <c r="BZ7" s="138" t="str">
        <f>IF(E7="A",E7,IF(AND('Encodage réponses Es'!$BU5="!",'Encodage réponses Es'!BB5=""),"!",IF('Encodage réponses Es'!BB5="","",'Encodage réponses Es'!BB5)))</f>
        <v/>
      </c>
      <c r="CA7" s="138" t="str">
        <f>IF(E7="A",E7,IF(AND('Encodage réponses Es'!$BU5="!",'Encodage réponses Es'!BF5=""),"!",IF('Encodage réponses Es'!BF5="","",'Encodage réponses Es'!BF5)))</f>
        <v/>
      </c>
      <c r="CB7" s="138" t="str">
        <f>IF(E7="A",E7,IF(AND('Encodage réponses Es'!$BU5="!",'Encodage réponses Es'!BG5=""),"!",IF('Encodage réponses Es'!BG5="","",'Encodage réponses Es'!BG5)))</f>
        <v/>
      </c>
      <c r="CC7" s="138" t="str">
        <f>IF(E7="A",E7,IF(AND('Encodage réponses Es'!$BU5="!",'Encodage réponses Es'!BH5=""),"!",IF('Encodage réponses Es'!BH5="","",'Encodage réponses Es'!BH5)))</f>
        <v/>
      </c>
      <c r="CD7" s="138" t="str">
        <f>IF(E7="A",E7,IF(AND('Encodage réponses Es'!$BU5="!",'Encodage réponses Es'!BM5=""),"!",IF('Encodage réponses Es'!BM5="","",'Encodage réponses Es'!BM5)))</f>
        <v/>
      </c>
      <c r="CE7" s="138" t="str">
        <f>IF(E7="A",E7,IF(AND('Encodage réponses Es'!$BU5="!",'Encodage réponses Es'!BS5=""),"!",IF('Encodage réponses Es'!BS5="","",'Encodage réponses Es'!BS5)))</f>
        <v/>
      </c>
      <c r="CF7" s="383" t="str">
        <f t="shared" si="9"/>
        <v/>
      </c>
      <c r="CG7" s="384"/>
    </row>
    <row r="8" spans="1:85" ht="11.25" customHeight="1" x14ac:dyDescent="0.25">
      <c r="A8" s="440"/>
      <c r="B8" s="441"/>
      <c r="C8" s="19">
        <v>4</v>
      </c>
      <c r="D8" s="248" t="str">
        <f>IF('Encodage réponses Es'!F6=0,"",'Encodage réponses Es'!F6)</f>
        <v/>
      </c>
      <c r="E8" s="250" t="str">
        <f>IF('Encodage réponses Es'!I6="","",'Encodage réponses Es'!I6)</f>
        <v/>
      </c>
      <c r="F8" s="83"/>
      <c r="G8" s="258" t="str">
        <f t="shared" si="0"/>
        <v/>
      </c>
      <c r="H8" s="135" t="str">
        <f t="shared" si="1"/>
        <v/>
      </c>
      <c r="I8" s="139"/>
      <c r="J8" s="258" t="str">
        <f t="shared" si="2"/>
        <v/>
      </c>
      <c r="K8" s="135" t="str">
        <f t="shared" si="3"/>
        <v/>
      </c>
      <c r="L8" s="139"/>
      <c r="M8" s="160" t="str">
        <f t="shared" si="4"/>
        <v/>
      </c>
      <c r="N8" s="135" t="str">
        <f t="shared" si="5"/>
        <v/>
      </c>
      <c r="O8" s="126"/>
      <c r="P8" s="245" t="str">
        <f>IF(E8="A",E8,IF(AND('Encodage réponses Es'!$BU6="!",'Encodage réponses Es'!Q6=""),"!",IF('Encodage réponses Es'!Q6="","",'Encodage réponses Es'!Q6)))</f>
        <v/>
      </c>
      <c r="Q8" s="245" t="str">
        <f>IF(E8="A",E8,IF(AND('Encodage réponses Es'!$BU6="!",'Encodage réponses Es'!AH6=""),"!",IF('Encodage réponses Es'!AH6="","",'Encodage réponses Es'!AH6)))</f>
        <v/>
      </c>
      <c r="R8" s="245" t="str">
        <f>IF(E8="A",E8,IF(AND('Encodage réponses Es'!$BU6="!",'Encodage réponses Es'!BC6=""),"!",IF('Encodage réponses Es'!BC6="","",'Encodage réponses Es'!BC6)))</f>
        <v/>
      </c>
      <c r="S8" s="245" t="str">
        <f>IF(E8="A",E8,IF(AND('Encodage réponses Es'!$BU6="!",'Encodage réponses Es'!BN6=""),"!",IF('Encodage réponses Es'!BN6="","",'Encodage réponses Es'!BN6)))</f>
        <v/>
      </c>
      <c r="T8" s="383" t="str">
        <f t="shared" si="6"/>
        <v/>
      </c>
      <c r="U8" s="384"/>
      <c r="V8" s="246" t="str">
        <f>IF(E8="A",E8,IF(AND('Encodage réponses Es'!$BU6="!",'Encodage réponses Es'!K6=""),"!",IF('Encodage réponses Es'!K6="","",'Encodage réponses Es'!K6)))</f>
        <v/>
      </c>
      <c r="W8" s="245" t="str">
        <f>IF(E8="A",E8,IF(AND('Encodage réponses Es'!$BU6="!",'Encodage réponses Es'!L6=""),"!",IF('Encodage réponses Es'!L6="","",'Encodage réponses Es'!L6)))</f>
        <v/>
      </c>
      <c r="X8" s="245" t="str">
        <f>IF(E8="A",E8,IF(AND('Encodage réponses Es'!$BU6="!",'Encodage réponses Es'!AB6=""),"!",IF('Encodage réponses Es'!AB6="","",'Encodage réponses Es'!AB6)))</f>
        <v/>
      </c>
      <c r="Y8" s="245" t="str">
        <f>IF(E8="A",E8,IF(AND('Encodage réponses Es'!$BU6="!",'Encodage réponses Es'!AC6=""),"!",IF('Encodage réponses Es'!AC6="","",'Encodage réponses Es'!AC6)))</f>
        <v/>
      </c>
      <c r="Z8" s="245" t="str">
        <f>IF(E8="A",E8,IF(AND('Encodage réponses Es'!$BU6="!",'Encodage réponses Es'!AD6=""),"!",IF('Encodage réponses Es'!AD6="","",'Encodage réponses Es'!AD6)))</f>
        <v/>
      </c>
      <c r="AA8" s="245" t="str">
        <f>IF(E8="A",E8,IF(AND('Encodage réponses Es'!$BU6="!",'Encodage réponses Es'!AI6=""),"!",IF('Encodage réponses Es'!AI6="","",'Encodage réponses Es'!AI6)))</f>
        <v/>
      </c>
      <c r="AB8" s="245" t="str">
        <f>IF(E8="A",E8,IF(AND('Encodage réponses Es'!$BU6="!",'Encodage réponses Es'!AL6=""),"!",IF('Encodage réponses Es'!AL6="","",'Encodage réponses Es'!AL6)))</f>
        <v/>
      </c>
      <c r="AC8" s="245" t="str">
        <f>IF(E8="A",E8,IF(AND('Encodage réponses Es'!$BU6="!",'Encodage réponses Es'!AM6=""),"!",IF('Encodage réponses Es'!AM6="","",'Encodage réponses Es'!AM6)))</f>
        <v/>
      </c>
      <c r="AD8" s="245" t="str">
        <f>IF(E8="A",E8,IF(AND('Encodage réponses Es'!$BU6="!",'Encodage réponses Es'!BO6=""),"!",IF('Encodage réponses Es'!BO6="","",'Encodage réponses Es'!BO6)))</f>
        <v/>
      </c>
      <c r="AE8" s="245" t="str">
        <f>IF(E8="A",E8,IF(AND('Encodage réponses Es'!$BU6="!",'Encodage réponses Es'!BP6=""),"!",IF('Encodage réponses Es'!BP6="","",'Encodage réponses Es'!BP6)))</f>
        <v/>
      </c>
      <c r="AF8" s="245" t="str">
        <f>IF(E8="A",E8,IF(AND('Encodage réponses Es'!$BU6="!",'Encodage réponses Es'!BQ6=""),"!",IF('Encodage réponses Es'!BQ6="","",'Encodage réponses Es'!BQ6)))</f>
        <v/>
      </c>
      <c r="AG8" s="383" t="str">
        <f t="shared" si="7"/>
        <v/>
      </c>
      <c r="AH8" s="384"/>
      <c r="AI8" s="246" t="str">
        <f>IF(E8="A",E8,IF(AND('Encodage réponses Es'!$BU6="!",'Encodage réponses Es'!R6=""),"!",IF('Encodage réponses Es'!R6="","",'Encodage réponses Es'!R6)))</f>
        <v/>
      </c>
      <c r="AJ8" s="245" t="str">
        <f>IF(E8="A",E8,IF(AND('Encodage réponses Es'!$BU6="!",'Encodage réponses Es'!V6=""),"!",IF('Encodage réponses Es'!V6="","",'Encodage réponses Es'!V6)))</f>
        <v/>
      </c>
      <c r="AK8" s="245" t="str">
        <f>IF(E8="A",E8,IF(AND('Encodage réponses Es'!$BU6="!",'Encodage réponses Es'!W6=""),"!",IF('Encodage réponses Es'!W6="","",'Encodage réponses Es'!W6)))</f>
        <v/>
      </c>
      <c r="AL8" s="245" t="str">
        <f>IF(E8="A",E8,IF(AND('Encodage réponses Es'!$BU6="!",'Encodage réponses Es'!X6=""),"!",IF('Encodage réponses Es'!X6="","",'Encodage réponses Es'!X6)))</f>
        <v/>
      </c>
      <c r="AM8" s="245" t="str">
        <f>IF(E8="A",E8,IF(AND('Encodage réponses Es'!$BU6="!",'Encodage réponses Es'!Y6=""),"!",IF('Encodage réponses Es'!Y6="","",'Encodage réponses Es'!Y6)))</f>
        <v/>
      </c>
      <c r="AN8" s="245" t="str">
        <f>IF(E8="A",E8,IF(AND('Encodage réponses Es'!$BU6="!",'Encodage réponses Es'!AA6=""),"!",IF('Encodage réponses Es'!AA6="","",'Encodage réponses Es'!AA6)))</f>
        <v/>
      </c>
      <c r="AO8" s="245" t="str">
        <f>IF(E8="A",E8,IF(AND('Encodage réponses Es'!$BU6="!",'Encodage réponses Es'!AE6=""),"!",IF('Encodage réponses Es'!AE6="","",'Encodage réponses Es'!AE6)))</f>
        <v/>
      </c>
      <c r="AP8" s="245" t="str">
        <f>IF(E8="A",E8,IF(AND('Encodage réponses Es'!$BU6="!",'Encodage réponses Es'!AG6=""),"!",IF('Encodage réponses Es'!AG6="","",'Encodage réponses Es'!AG6)))</f>
        <v/>
      </c>
      <c r="AQ8" s="245" t="str">
        <f>IF(E8="A",E8,IF(AND('Encodage réponses Es'!$BU6="!",'Encodage réponses Es'!AK6=""),"!",IF('Encodage réponses Es'!AK6="","",'Encodage réponses Es'!AK6)))</f>
        <v/>
      </c>
      <c r="AR8" s="245" t="str">
        <f>IF(E8="A",E8,IF(AND('Encodage réponses Es'!$BU6="!",'Encodage réponses Es'!AN6=""),"!",IF('Encodage réponses Es'!AN6="","",'Encodage réponses Es'!AN6)))</f>
        <v/>
      </c>
      <c r="AS8" s="245" t="str">
        <f>IF(E8="A",E8,IF(AND('Encodage réponses Es'!$BU6="!",'Encodage réponses Es'!BD6=""),"!",IF('Encodage réponses Es'!BD6="","",'Encodage réponses Es'!BD6)))</f>
        <v/>
      </c>
      <c r="AT8" s="245" t="str">
        <f>IF(E8="A",E8,IF(AND('Encodage réponses Es'!$BU6="!",'Encodage réponses Es'!BE6=""),"!",IF('Encodage réponses Es'!BE6="","",'Encodage réponses Es'!BE6)))</f>
        <v/>
      </c>
      <c r="AU8" s="245" t="str">
        <f>IF(E8="A",E8,IF(AND('Encodage réponses Es'!$BU6="!",'Encodage réponses Es'!BI6=""),"!",IF('Encodage réponses Es'!BI6="","",'Encodage réponses Es'!BI6)))</f>
        <v/>
      </c>
      <c r="AV8" s="245" t="str">
        <f>IF(E8="A",E8,IF(AND('Encodage réponses Es'!$BU6="!",'Encodage réponses Es'!BJ6=""),"!",IF('Encodage réponses Es'!BJ6="","",'Encodage réponses Es'!BJ6)))</f>
        <v/>
      </c>
      <c r="AW8" s="245" t="str">
        <f>IF(E8="A",E8,IF(AND('Encodage réponses Es'!$BU6="!",'Encodage réponses Es'!BK6=""),"!",IF('Encodage réponses Es'!BK6="","",'Encodage réponses Es'!BK6)))</f>
        <v/>
      </c>
      <c r="AX8" s="245" t="str">
        <f>IF(E8="A",E8,IF(AND('Encodage réponses Es'!$BU6="!",'Encodage réponses Es'!BL6=""),"!",IF('Encodage réponses Es'!BL6="","",'Encodage réponses Es'!BL6)))</f>
        <v/>
      </c>
      <c r="AY8" s="245" t="str">
        <f>IF(E8="A",E8,IF(AND('Encodage réponses Es'!$BU6="!",'Encodage réponses Es'!BR6=""),"!",IF('Encodage réponses Es'!BR6="","",'Encodage réponses Es'!BR6)))</f>
        <v/>
      </c>
      <c r="AZ8" s="245" t="str">
        <f>IF(E8="A",E8,IF(AND('Encodage réponses Es'!$BU6="!",'Encodage réponses Es'!BT6=""),"!",IF('Encodage réponses Es'!BT6="","",'Encodage réponses Es'!BT6)))</f>
        <v/>
      </c>
      <c r="BA8" s="385" t="str">
        <f t="shared" si="8"/>
        <v/>
      </c>
      <c r="BB8" s="386"/>
      <c r="BC8" s="165" t="str">
        <f>IF(E8="A",E8,IF(AND('Encodage réponses Es'!$BU6="!",'Encodage réponses Es'!M6=""),"!",IF('Encodage réponses Es'!M6="","",'Encodage réponses Es'!M6)))</f>
        <v/>
      </c>
      <c r="BD8" s="165" t="str">
        <f>IF(E8="A",E8,IF(AND('Encodage réponses Es'!$BU6="!",'Encodage réponses Es'!N6=""),"!",IF('Encodage réponses Es'!N6="","",'Encodage réponses Es'!N6)))</f>
        <v/>
      </c>
      <c r="BE8" s="165" t="str">
        <f>IF(E8="A",E8,IF(AND('Encodage réponses Es'!$BU6="!",'Encodage réponses Es'!O6=""),"!",IF('Encodage réponses Es'!O6="","",'Encodage réponses Es'!O6)))</f>
        <v/>
      </c>
      <c r="BF8" s="165" t="str">
        <f>IF(E8="A",E8,IF(AND('Encodage réponses Es'!$BU6="!",'Encodage réponses Es'!P6=""),"!",IF('Encodage réponses Es'!P6="","",'Encodage réponses Es'!P6)))</f>
        <v/>
      </c>
      <c r="BG8" s="138" t="str">
        <f>IF(E8="A",E8,IF(AND('Encodage réponses Es'!$BU6="!",'Encodage réponses Es'!S6=""),"!",IF('Encodage réponses Es'!S6="","",'Encodage réponses Es'!S6)))</f>
        <v/>
      </c>
      <c r="BH8" s="138" t="str">
        <f>IF(E8="A",E8,IF(AND('Encodage réponses Es'!$BU6="!",'Encodage réponses Es'!T6=""),"!",IF('Encodage réponses Es'!T6="","",'Encodage réponses Es'!T6)))</f>
        <v/>
      </c>
      <c r="BI8" s="138" t="str">
        <f>IF(E8="A",E8,IF(AND('Encodage réponses Es'!$BU6="!",'Encodage réponses Es'!U6=""),"!",IF('Encodage réponses Es'!U6="","",'Encodage réponses Es'!U6)))</f>
        <v/>
      </c>
      <c r="BJ8" s="138" t="str">
        <f>IF(E8="A",E8,IF(AND('Encodage réponses Es'!$BU6="!",'Encodage réponses Es'!Z6=""),"!",IF('Encodage réponses Es'!Z6="","",'Encodage réponses Es'!Z6)))</f>
        <v/>
      </c>
      <c r="BK8" s="138" t="str">
        <f>IF(E8="A",E8,IF(AND('Encodage réponses Es'!$BU6="!",'Encodage réponses Es'!AF6=""),"!",IF('Encodage réponses Es'!AF6="","",'Encodage réponses Es'!AF6)))</f>
        <v/>
      </c>
      <c r="BL8" s="138" t="str">
        <f>IF(E8="A",E8,IF(AND('Encodage réponses Es'!$BU6="!",'Encodage réponses Es'!AJ6=""),"!",IF('Encodage réponses Es'!AJ6="","",'Encodage réponses Es'!AJ6)))</f>
        <v/>
      </c>
      <c r="BM8" s="138" t="str">
        <f>IF(E8="A",E8,IF(AND('Encodage réponses Es'!$BU6="!",'Encodage réponses Es'!AO6=""),"!",IF('Encodage réponses Es'!AO6="","",'Encodage réponses Es'!AO6)))</f>
        <v/>
      </c>
      <c r="BN8" s="138" t="str">
        <f>IF(E8="A",E8,IF(AND('Encodage réponses Es'!$BU6="!",'Encodage réponses Es'!AP6=""),"!",IF('Encodage réponses Es'!AP6="","",'Encodage réponses Es'!AP6)))</f>
        <v/>
      </c>
      <c r="BO8" s="138" t="str">
        <f>IF(E8="A",E8,IF(AND('Encodage réponses Es'!$BU6="!",'Encodage réponses Es'!AQ6=""),"!",IF('Encodage réponses Es'!AQ6="","",'Encodage réponses Es'!AQ6)))</f>
        <v/>
      </c>
      <c r="BP8" s="138" t="str">
        <f>IF(E8="A",E8,IF(AND('Encodage réponses Es'!$BU6="!",'Encodage réponses Es'!AR6=""),"!",IF('Encodage réponses Es'!AR6="","",'Encodage réponses Es'!AR6)))</f>
        <v/>
      </c>
      <c r="BQ8" s="138" t="str">
        <f>IF(E8="A",E8,IF(AND('Encodage réponses Es'!$BU6="!",'Encodage réponses Es'!AS6=""),"!",IF('Encodage réponses Es'!AS6="","",'Encodage réponses Es'!AS6)))</f>
        <v/>
      </c>
      <c r="BR8" s="138" t="str">
        <f>IF(E8="A",E8,IF(AND('Encodage réponses Es'!$BU6="!",'Encodage réponses Es'!AT6=""),"!",IF('Encodage réponses Es'!AT6="","",'Encodage réponses Es'!AT6)))</f>
        <v/>
      </c>
      <c r="BS8" s="138" t="str">
        <f>IF(E8="A",E8,IF(AND('Encodage réponses Es'!$BU6="!",'Encodage réponses Es'!AU6=""),"!",IF('Encodage réponses Es'!AU6="","",'Encodage réponses Es'!AU6)))</f>
        <v/>
      </c>
      <c r="BT8" s="138" t="str">
        <f>IF(E8="A",E8,IF(AND('Encodage réponses Es'!$BU6="!",'Encodage réponses Es'!AV6=""),"!",IF('Encodage réponses Es'!AV6="","",'Encodage réponses Es'!AV6)))</f>
        <v/>
      </c>
      <c r="BU8" s="138" t="str">
        <f>IF(E8="A",E8,IF(AND('Encodage réponses Es'!$BU6="!",'Encodage réponses Es'!AW6=""),"!",IF('Encodage réponses Es'!AW6="","",'Encodage réponses Es'!AW6)))</f>
        <v/>
      </c>
      <c r="BV8" s="138" t="str">
        <f>IF(E8="A",E8,IF(AND('Encodage réponses Es'!$BU6="!",'Encodage réponses Es'!AX6=""),"!",IF('Encodage réponses Es'!AX6="","",'Encodage réponses Es'!AX6)))</f>
        <v/>
      </c>
      <c r="BW8" s="138" t="str">
        <f>IF(E8="A",E8,IF(AND('Encodage réponses Es'!$BU6="!",'Encodage réponses Es'!AY6=""),"!",IF('Encodage réponses Es'!AY6="","",'Encodage réponses Es'!AY6)))</f>
        <v/>
      </c>
      <c r="BX8" s="138" t="str">
        <f>IF(E8="A",E8,IF(AND('Encodage réponses Es'!$BU6="!",'Encodage réponses Es'!AZ6=""),"!",IF('Encodage réponses Es'!AZ6="","",'Encodage réponses Es'!AZ6)))</f>
        <v/>
      </c>
      <c r="BY8" s="138" t="str">
        <f>IF(E8="A",E8,IF(AND('Encodage réponses Es'!$BU6="!",'Encodage réponses Es'!BA6=""),"!",IF('Encodage réponses Es'!BA6="","",'Encodage réponses Es'!BA6)))</f>
        <v/>
      </c>
      <c r="BZ8" s="138" t="str">
        <f>IF(E8="A",E8,IF(AND('Encodage réponses Es'!$BU6="!",'Encodage réponses Es'!BB6=""),"!",IF('Encodage réponses Es'!BB6="","",'Encodage réponses Es'!BB6)))</f>
        <v/>
      </c>
      <c r="CA8" s="138" t="str">
        <f>IF(E8="A",E8,IF(AND('Encodage réponses Es'!$BU6="!",'Encodage réponses Es'!BF6=""),"!",IF('Encodage réponses Es'!BF6="","",'Encodage réponses Es'!BF6)))</f>
        <v/>
      </c>
      <c r="CB8" s="138" t="str">
        <f>IF(E8="A",E8,IF(AND('Encodage réponses Es'!$BU6="!",'Encodage réponses Es'!BG6=""),"!",IF('Encodage réponses Es'!BG6="","",'Encodage réponses Es'!BG6)))</f>
        <v/>
      </c>
      <c r="CC8" s="138" t="str">
        <f>IF(E8="A",E8,IF(AND('Encodage réponses Es'!$BU6="!",'Encodage réponses Es'!BH6=""),"!",IF('Encodage réponses Es'!BH6="","",'Encodage réponses Es'!BH6)))</f>
        <v/>
      </c>
      <c r="CD8" s="138" t="str">
        <f>IF(E8="A",E8,IF(AND('Encodage réponses Es'!$BU6="!",'Encodage réponses Es'!BM6=""),"!",IF('Encodage réponses Es'!BM6="","",'Encodage réponses Es'!BM6)))</f>
        <v/>
      </c>
      <c r="CE8" s="138" t="str">
        <f>IF(E8="A",E8,IF(AND('Encodage réponses Es'!$BU6="!",'Encodage réponses Es'!BS6=""),"!",IF('Encodage réponses Es'!BS6="","",'Encodage réponses Es'!BS6)))</f>
        <v/>
      </c>
      <c r="CF8" s="383" t="str">
        <f t="shared" si="9"/>
        <v/>
      </c>
      <c r="CG8" s="384"/>
    </row>
    <row r="9" spans="1:85" ht="11.25" customHeight="1" x14ac:dyDescent="0.25">
      <c r="A9" s="440"/>
      <c r="B9" s="441"/>
      <c r="C9" s="19">
        <v>5</v>
      </c>
      <c r="D9" s="248" t="str">
        <f>IF('Encodage réponses Es'!F7=0,"",'Encodage réponses Es'!F7)</f>
        <v/>
      </c>
      <c r="E9" s="250" t="str">
        <f>IF('Encodage réponses Es'!I7="","",'Encodage réponses Es'!I7)</f>
        <v/>
      </c>
      <c r="F9" s="83"/>
      <c r="G9" s="258" t="str">
        <f t="shared" si="0"/>
        <v/>
      </c>
      <c r="H9" s="135" t="str">
        <f t="shared" si="1"/>
        <v/>
      </c>
      <c r="I9" s="323"/>
      <c r="J9" s="258" t="str">
        <f t="shared" si="2"/>
        <v/>
      </c>
      <c r="K9" s="135" t="str">
        <f t="shared" si="3"/>
        <v/>
      </c>
      <c r="L9" s="139"/>
      <c r="M9" s="160" t="str">
        <f t="shared" si="4"/>
        <v/>
      </c>
      <c r="N9" s="135" t="str">
        <f t="shared" si="5"/>
        <v/>
      </c>
      <c r="O9" s="126"/>
      <c r="P9" s="245" t="str">
        <f>IF(E9="A",E9,IF(AND('Encodage réponses Es'!$BU7="!",'Encodage réponses Es'!Q7=""),"!",IF('Encodage réponses Es'!Q7="","",'Encodage réponses Es'!Q7)))</f>
        <v/>
      </c>
      <c r="Q9" s="245" t="str">
        <f>IF(E9="A",E9,IF(AND('Encodage réponses Es'!$BU7="!",'Encodage réponses Es'!AH7=""),"!",IF('Encodage réponses Es'!AH7="","",'Encodage réponses Es'!AH7)))</f>
        <v/>
      </c>
      <c r="R9" s="245" t="str">
        <f>IF(E9="A",E9,IF(AND('Encodage réponses Es'!$BU7="!",'Encodage réponses Es'!BC7=""),"!",IF('Encodage réponses Es'!BC7="","",'Encodage réponses Es'!BC7)))</f>
        <v/>
      </c>
      <c r="S9" s="245" t="str">
        <f>IF(E9="A",E9,IF(AND('Encodage réponses Es'!$BU7="!",'Encodage réponses Es'!BN7=""),"!",IF('Encodage réponses Es'!BN7="","",'Encodage réponses Es'!BN7)))</f>
        <v/>
      </c>
      <c r="T9" s="383" t="str">
        <f t="shared" si="6"/>
        <v/>
      </c>
      <c r="U9" s="384"/>
      <c r="V9" s="246" t="str">
        <f>IF(E9="A",E9,IF(AND('Encodage réponses Es'!$BU7="!",'Encodage réponses Es'!K7=""),"!",IF('Encodage réponses Es'!K7="","",'Encodage réponses Es'!K7)))</f>
        <v/>
      </c>
      <c r="W9" s="245" t="str">
        <f>IF(E9="A",E9,IF(AND('Encodage réponses Es'!$BU7="!",'Encodage réponses Es'!L7=""),"!",IF('Encodage réponses Es'!L7="","",'Encodage réponses Es'!L7)))</f>
        <v/>
      </c>
      <c r="X9" s="245" t="str">
        <f>IF(E9="A",E9,IF(AND('Encodage réponses Es'!$BU7="!",'Encodage réponses Es'!AB7=""),"!",IF('Encodage réponses Es'!AB7="","",'Encodage réponses Es'!AB7)))</f>
        <v/>
      </c>
      <c r="Y9" s="245" t="str">
        <f>IF(E9="A",E9,IF(AND('Encodage réponses Es'!$BU7="!",'Encodage réponses Es'!AC7=""),"!",IF('Encodage réponses Es'!AC7="","",'Encodage réponses Es'!AC7)))</f>
        <v/>
      </c>
      <c r="Z9" s="245" t="str">
        <f>IF(E9="A",E9,IF(AND('Encodage réponses Es'!$BU7="!",'Encodage réponses Es'!AD7=""),"!",IF('Encodage réponses Es'!AD7="","",'Encodage réponses Es'!AD7)))</f>
        <v/>
      </c>
      <c r="AA9" s="245" t="str">
        <f>IF(E9="A",E9,IF(AND('Encodage réponses Es'!$BU7="!",'Encodage réponses Es'!AI7=""),"!",IF('Encodage réponses Es'!AI7="","",'Encodage réponses Es'!AI7)))</f>
        <v/>
      </c>
      <c r="AB9" s="245" t="str">
        <f>IF(E9="A",E9,IF(AND('Encodage réponses Es'!$BU7="!",'Encodage réponses Es'!AL7=""),"!",IF('Encodage réponses Es'!AL7="","",'Encodage réponses Es'!AL7)))</f>
        <v/>
      </c>
      <c r="AC9" s="245" t="str">
        <f>IF(E9="A",E9,IF(AND('Encodage réponses Es'!$BU7="!",'Encodage réponses Es'!AM7=""),"!",IF('Encodage réponses Es'!AM7="","",'Encodage réponses Es'!AM7)))</f>
        <v/>
      </c>
      <c r="AD9" s="245" t="str">
        <f>IF(E9="A",E9,IF(AND('Encodage réponses Es'!$BU7="!",'Encodage réponses Es'!BO7=""),"!",IF('Encodage réponses Es'!BO7="","",'Encodage réponses Es'!BO7)))</f>
        <v/>
      </c>
      <c r="AE9" s="245" t="str">
        <f>IF(E9="A",E9,IF(AND('Encodage réponses Es'!$BU7="!",'Encodage réponses Es'!BP7=""),"!",IF('Encodage réponses Es'!BP7="","",'Encodage réponses Es'!BP7)))</f>
        <v/>
      </c>
      <c r="AF9" s="245" t="str">
        <f>IF(E9="A",E9,IF(AND('Encodage réponses Es'!$BU7="!",'Encodage réponses Es'!BQ7=""),"!",IF('Encodage réponses Es'!BQ7="","",'Encodage réponses Es'!BQ7)))</f>
        <v/>
      </c>
      <c r="AG9" s="383" t="str">
        <f t="shared" si="7"/>
        <v/>
      </c>
      <c r="AH9" s="384"/>
      <c r="AI9" s="246" t="str">
        <f>IF(E9="A",E9,IF(AND('Encodage réponses Es'!$BU7="!",'Encodage réponses Es'!R7=""),"!",IF('Encodage réponses Es'!R7="","",'Encodage réponses Es'!R7)))</f>
        <v/>
      </c>
      <c r="AJ9" s="245" t="str">
        <f>IF(E9="A",E9,IF(AND('Encodage réponses Es'!$BU7="!",'Encodage réponses Es'!V7=""),"!",IF('Encodage réponses Es'!V7="","",'Encodage réponses Es'!V7)))</f>
        <v/>
      </c>
      <c r="AK9" s="245" t="str">
        <f>IF(E9="A",E9,IF(AND('Encodage réponses Es'!$BU7="!",'Encodage réponses Es'!W7=""),"!",IF('Encodage réponses Es'!W7="","",'Encodage réponses Es'!W7)))</f>
        <v/>
      </c>
      <c r="AL9" s="245" t="str">
        <f>IF(E9="A",E9,IF(AND('Encodage réponses Es'!$BU7="!",'Encodage réponses Es'!X7=""),"!",IF('Encodage réponses Es'!X7="","",'Encodage réponses Es'!X7)))</f>
        <v/>
      </c>
      <c r="AM9" s="245" t="str">
        <f>IF(E9="A",E9,IF(AND('Encodage réponses Es'!$BU7="!",'Encodage réponses Es'!Y7=""),"!",IF('Encodage réponses Es'!Y7="","",'Encodage réponses Es'!Y7)))</f>
        <v/>
      </c>
      <c r="AN9" s="245" t="str">
        <f>IF(E9="A",E9,IF(AND('Encodage réponses Es'!$BU7="!",'Encodage réponses Es'!AA7=""),"!",IF('Encodage réponses Es'!AA7="","",'Encodage réponses Es'!AA7)))</f>
        <v/>
      </c>
      <c r="AO9" s="245" t="str">
        <f>IF(E9="A",E9,IF(AND('Encodage réponses Es'!$BU7="!",'Encodage réponses Es'!AE7=""),"!",IF('Encodage réponses Es'!AE7="","",'Encodage réponses Es'!AE7)))</f>
        <v/>
      </c>
      <c r="AP9" s="245" t="str">
        <f>IF(E9="A",E9,IF(AND('Encodage réponses Es'!$BU7="!",'Encodage réponses Es'!AG7=""),"!",IF('Encodage réponses Es'!AG7="","",'Encodage réponses Es'!AG7)))</f>
        <v/>
      </c>
      <c r="AQ9" s="245" t="str">
        <f>IF(E9="A",E9,IF(AND('Encodage réponses Es'!$BU7="!",'Encodage réponses Es'!AK7=""),"!",IF('Encodage réponses Es'!AK7="","",'Encodage réponses Es'!AK7)))</f>
        <v/>
      </c>
      <c r="AR9" s="245" t="str">
        <f>IF(E9="A",E9,IF(AND('Encodage réponses Es'!$BU7="!",'Encodage réponses Es'!AN7=""),"!",IF('Encodage réponses Es'!AN7="","",'Encodage réponses Es'!AN7)))</f>
        <v/>
      </c>
      <c r="AS9" s="245" t="str">
        <f>IF(E9="A",E9,IF(AND('Encodage réponses Es'!$BU7="!",'Encodage réponses Es'!BD7=""),"!",IF('Encodage réponses Es'!BD7="","",'Encodage réponses Es'!BD7)))</f>
        <v/>
      </c>
      <c r="AT9" s="245" t="str">
        <f>IF(E9="A",E9,IF(AND('Encodage réponses Es'!$BU7="!",'Encodage réponses Es'!BE7=""),"!",IF('Encodage réponses Es'!BE7="","",'Encodage réponses Es'!BE7)))</f>
        <v/>
      </c>
      <c r="AU9" s="245" t="str">
        <f>IF(E9="A",E9,IF(AND('Encodage réponses Es'!$BU7="!",'Encodage réponses Es'!BI7=""),"!",IF('Encodage réponses Es'!BI7="","",'Encodage réponses Es'!BI7)))</f>
        <v/>
      </c>
      <c r="AV9" s="245" t="str">
        <f>IF(E9="A",E9,IF(AND('Encodage réponses Es'!$BU7="!",'Encodage réponses Es'!BJ7=""),"!",IF('Encodage réponses Es'!BJ7="","",'Encodage réponses Es'!BJ7)))</f>
        <v/>
      </c>
      <c r="AW9" s="245" t="str">
        <f>IF(E9="A",E9,IF(AND('Encodage réponses Es'!$BU7="!",'Encodage réponses Es'!BK7=""),"!",IF('Encodage réponses Es'!BK7="","",'Encodage réponses Es'!BK7)))</f>
        <v/>
      </c>
      <c r="AX9" s="245" t="str">
        <f>IF(E9="A",E9,IF(AND('Encodage réponses Es'!$BU7="!",'Encodage réponses Es'!BL7=""),"!",IF('Encodage réponses Es'!BL7="","",'Encodage réponses Es'!BL7)))</f>
        <v/>
      </c>
      <c r="AY9" s="245" t="str">
        <f>IF(E9="A",E9,IF(AND('Encodage réponses Es'!$BU7="!",'Encodage réponses Es'!BR7=""),"!",IF('Encodage réponses Es'!BR7="","",'Encodage réponses Es'!BR7)))</f>
        <v/>
      </c>
      <c r="AZ9" s="245" t="str">
        <f>IF(E9="A",E9,IF(AND('Encodage réponses Es'!$BU7="!",'Encodage réponses Es'!BT7=""),"!",IF('Encodage réponses Es'!BT7="","",'Encodage réponses Es'!BT7)))</f>
        <v/>
      </c>
      <c r="BA9" s="385" t="str">
        <f t="shared" si="8"/>
        <v/>
      </c>
      <c r="BB9" s="386"/>
      <c r="BC9" s="165" t="str">
        <f>IF(E9="A",E9,IF(AND('Encodage réponses Es'!$BU7="!",'Encodage réponses Es'!M7=""),"!",IF('Encodage réponses Es'!M7="","",'Encodage réponses Es'!M7)))</f>
        <v/>
      </c>
      <c r="BD9" s="165" t="str">
        <f>IF(E9="A",E9,IF(AND('Encodage réponses Es'!$BU7="!",'Encodage réponses Es'!N7=""),"!",IF('Encodage réponses Es'!N7="","",'Encodage réponses Es'!N7)))</f>
        <v/>
      </c>
      <c r="BE9" s="165" t="str">
        <f>IF(E9="A",E9,IF(AND('Encodage réponses Es'!$BU7="!",'Encodage réponses Es'!O7=""),"!",IF('Encodage réponses Es'!O7="","",'Encodage réponses Es'!O7)))</f>
        <v/>
      </c>
      <c r="BF9" s="165" t="str">
        <f>IF(E9="A",E9,IF(AND('Encodage réponses Es'!$BU7="!",'Encodage réponses Es'!P7=""),"!",IF('Encodage réponses Es'!P7="","",'Encodage réponses Es'!P7)))</f>
        <v/>
      </c>
      <c r="BG9" s="138" t="str">
        <f>IF(E9="A",E9,IF(AND('Encodage réponses Es'!$BU7="!",'Encodage réponses Es'!S7=""),"!",IF('Encodage réponses Es'!S7="","",'Encodage réponses Es'!S7)))</f>
        <v/>
      </c>
      <c r="BH9" s="138" t="str">
        <f>IF(E9="A",E9,IF(AND('Encodage réponses Es'!$BU7="!",'Encodage réponses Es'!T7=""),"!",IF('Encodage réponses Es'!T7="","",'Encodage réponses Es'!T7)))</f>
        <v/>
      </c>
      <c r="BI9" s="138" t="str">
        <f>IF(E9="A",E9,IF(AND('Encodage réponses Es'!$BU7="!",'Encodage réponses Es'!U7=""),"!",IF('Encodage réponses Es'!U7="","",'Encodage réponses Es'!U7)))</f>
        <v/>
      </c>
      <c r="BJ9" s="138" t="str">
        <f>IF(E9="A",E9,IF(AND('Encodage réponses Es'!$BU7="!",'Encodage réponses Es'!Z7=""),"!",IF('Encodage réponses Es'!Z7="","",'Encodage réponses Es'!Z7)))</f>
        <v/>
      </c>
      <c r="BK9" s="138" t="str">
        <f>IF(E9="A",E9,IF(AND('Encodage réponses Es'!$BU7="!",'Encodage réponses Es'!AF7=""),"!",IF('Encodage réponses Es'!AF7="","",'Encodage réponses Es'!AF7)))</f>
        <v/>
      </c>
      <c r="BL9" s="138" t="str">
        <f>IF(E9="A",E9,IF(AND('Encodage réponses Es'!$BU7="!",'Encodage réponses Es'!AJ7=""),"!",IF('Encodage réponses Es'!AJ7="","",'Encodage réponses Es'!AJ7)))</f>
        <v/>
      </c>
      <c r="BM9" s="138" t="str">
        <f>IF(E9="A",E9,IF(AND('Encodage réponses Es'!$BU7="!",'Encodage réponses Es'!AO7=""),"!",IF('Encodage réponses Es'!AO7="","",'Encodage réponses Es'!AO7)))</f>
        <v/>
      </c>
      <c r="BN9" s="138" t="str">
        <f>IF(E9="A",E9,IF(AND('Encodage réponses Es'!$BU7="!",'Encodage réponses Es'!AP7=""),"!",IF('Encodage réponses Es'!AP7="","",'Encodage réponses Es'!AP7)))</f>
        <v/>
      </c>
      <c r="BO9" s="138" t="str">
        <f>IF(E9="A",E9,IF(AND('Encodage réponses Es'!$BU7="!",'Encodage réponses Es'!AQ7=""),"!",IF('Encodage réponses Es'!AQ7="","",'Encodage réponses Es'!AQ7)))</f>
        <v/>
      </c>
      <c r="BP9" s="138" t="str">
        <f>IF(E9="A",E9,IF(AND('Encodage réponses Es'!$BU7="!",'Encodage réponses Es'!AR7=""),"!",IF('Encodage réponses Es'!AR7="","",'Encodage réponses Es'!AR7)))</f>
        <v/>
      </c>
      <c r="BQ9" s="138" t="str">
        <f>IF(E9="A",E9,IF(AND('Encodage réponses Es'!$BU7="!",'Encodage réponses Es'!AS7=""),"!",IF('Encodage réponses Es'!AS7="","",'Encodage réponses Es'!AS7)))</f>
        <v/>
      </c>
      <c r="BR9" s="138" t="str">
        <f>IF(E9="A",E9,IF(AND('Encodage réponses Es'!$BU7="!",'Encodage réponses Es'!AT7=""),"!",IF('Encodage réponses Es'!AT7="","",'Encodage réponses Es'!AT7)))</f>
        <v/>
      </c>
      <c r="BS9" s="138" t="str">
        <f>IF(E9="A",E9,IF(AND('Encodage réponses Es'!$BU7="!",'Encodage réponses Es'!AU7=""),"!",IF('Encodage réponses Es'!AU7="","",'Encodage réponses Es'!AU7)))</f>
        <v/>
      </c>
      <c r="BT9" s="138" t="str">
        <f>IF(E9="A",E9,IF(AND('Encodage réponses Es'!$BU7="!",'Encodage réponses Es'!AV7=""),"!",IF('Encodage réponses Es'!AV7="","",'Encodage réponses Es'!AV7)))</f>
        <v/>
      </c>
      <c r="BU9" s="138" t="str">
        <f>IF(E9="A",E9,IF(AND('Encodage réponses Es'!$BU7="!",'Encodage réponses Es'!AW7=""),"!",IF('Encodage réponses Es'!AW7="","",'Encodage réponses Es'!AW7)))</f>
        <v/>
      </c>
      <c r="BV9" s="138" t="str">
        <f>IF(E9="A",E9,IF(AND('Encodage réponses Es'!$BU7="!",'Encodage réponses Es'!AX7=""),"!",IF('Encodage réponses Es'!AX7="","",'Encodage réponses Es'!AX7)))</f>
        <v/>
      </c>
      <c r="BW9" s="138" t="str">
        <f>IF(E9="A",E9,IF(AND('Encodage réponses Es'!$BU7="!",'Encodage réponses Es'!AY7=""),"!",IF('Encodage réponses Es'!AY7="","",'Encodage réponses Es'!AY7)))</f>
        <v/>
      </c>
      <c r="BX9" s="138" t="str">
        <f>IF(E9="A",E9,IF(AND('Encodage réponses Es'!$BU7="!",'Encodage réponses Es'!AZ7=""),"!",IF('Encodage réponses Es'!AZ7="","",'Encodage réponses Es'!AZ7)))</f>
        <v/>
      </c>
      <c r="BY9" s="138" t="str">
        <f>IF(E9="A",E9,IF(AND('Encodage réponses Es'!$BU7="!",'Encodage réponses Es'!BA7=""),"!",IF('Encodage réponses Es'!BA7="","",'Encodage réponses Es'!BA7)))</f>
        <v/>
      </c>
      <c r="BZ9" s="138" t="str">
        <f>IF(E9="A",E9,IF(AND('Encodage réponses Es'!$BU7="!",'Encodage réponses Es'!BB7=""),"!",IF('Encodage réponses Es'!BB7="","",'Encodage réponses Es'!BB7)))</f>
        <v/>
      </c>
      <c r="CA9" s="138" t="str">
        <f>IF(E9="A",E9,IF(AND('Encodage réponses Es'!$BU7="!",'Encodage réponses Es'!BF7=""),"!",IF('Encodage réponses Es'!BF7="","",'Encodage réponses Es'!BF7)))</f>
        <v/>
      </c>
      <c r="CB9" s="138" t="str">
        <f>IF(E9="A",E9,IF(AND('Encodage réponses Es'!$BU7="!",'Encodage réponses Es'!BG7=""),"!",IF('Encodage réponses Es'!BG7="","",'Encodage réponses Es'!BG7)))</f>
        <v/>
      </c>
      <c r="CC9" s="138" t="str">
        <f>IF(E9="A",E9,IF(AND('Encodage réponses Es'!$BU7="!",'Encodage réponses Es'!BH7=""),"!",IF('Encodage réponses Es'!BH7="","",'Encodage réponses Es'!BH7)))</f>
        <v/>
      </c>
      <c r="CD9" s="138" t="str">
        <f>IF(E9="A",E9,IF(AND('Encodage réponses Es'!$BU7="!",'Encodage réponses Es'!BM7=""),"!",IF('Encodage réponses Es'!BM7="","",'Encodage réponses Es'!BM7)))</f>
        <v/>
      </c>
      <c r="CE9" s="138" t="str">
        <f>IF(E9="A",E9,IF(AND('Encodage réponses Es'!$BU7="!",'Encodage réponses Es'!BS7=""),"!",IF('Encodage réponses Es'!BS7="","",'Encodage réponses Es'!BS7)))</f>
        <v/>
      </c>
      <c r="CF9" s="383" t="str">
        <f t="shared" si="9"/>
        <v/>
      </c>
      <c r="CG9" s="384"/>
    </row>
    <row r="10" spans="1:85" ht="11.25" customHeight="1" x14ac:dyDescent="0.25">
      <c r="A10" s="440"/>
      <c r="B10" s="441"/>
      <c r="C10" s="19">
        <v>6</v>
      </c>
      <c r="D10" s="248" t="str">
        <f>IF('Encodage réponses Es'!F8=0,"",'Encodage réponses Es'!F8)</f>
        <v/>
      </c>
      <c r="E10" s="250" t="str">
        <f>IF('Encodage réponses Es'!I8="","",'Encodage réponses Es'!I8)</f>
        <v/>
      </c>
      <c r="F10" s="83"/>
      <c r="G10" s="258" t="str">
        <f t="shared" si="0"/>
        <v/>
      </c>
      <c r="H10" s="135" t="str">
        <f t="shared" si="1"/>
        <v/>
      </c>
      <c r="I10" s="139"/>
      <c r="J10" s="258" t="str">
        <f t="shared" si="2"/>
        <v/>
      </c>
      <c r="K10" s="135" t="str">
        <f t="shared" si="3"/>
        <v/>
      </c>
      <c r="L10" s="139"/>
      <c r="M10" s="160" t="str">
        <f t="shared" si="4"/>
        <v/>
      </c>
      <c r="N10" s="135" t="str">
        <f t="shared" si="5"/>
        <v/>
      </c>
      <c r="O10" s="126"/>
      <c r="P10" s="245" t="str">
        <f>IF(E10="A",E10,IF(AND('Encodage réponses Es'!$BU8="!",'Encodage réponses Es'!Q8=""),"!",IF('Encodage réponses Es'!Q8="","",'Encodage réponses Es'!Q8)))</f>
        <v/>
      </c>
      <c r="Q10" s="245" t="str">
        <f>IF(E10="A",E10,IF(AND('Encodage réponses Es'!$BU8="!",'Encodage réponses Es'!AH8=""),"!",IF('Encodage réponses Es'!AH8="","",'Encodage réponses Es'!AH8)))</f>
        <v/>
      </c>
      <c r="R10" s="245" t="str">
        <f>IF(E10="A",E10,IF(AND('Encodage réponses Es'!$BU8="!",'Encodage réponses Es'!BC8=""),"!",IF('Encodage réponses Es'!BC8="","",'Encodage réponses Es'!BC8)))</f>
        <v/>
      </c>
      <c r="S10" s="245" t="str">
        <f>IF(E10="A",E10,IF(AND('Encodage réponses Es'!$BU8="!",'Encodage réponses Es'!BN8=""),"!",IF('Encodage réponses Es'!BN8="","",'Encodage réponses Es'!BN8)))</f>
        <v/>
      </c>
      <c r="T10" s="383" t="str">
        <f t="shared" si="6"/>
        <v/>
      </c>
      <c r="U10" s="384"/>
      <c r="V10" s="246" t="str">
        <f>IF(E10="A",E10,IF(AND('Encodage réponses Es'!$BU8="!",'Encodage réponses Es'!K8=""),"!",IF('Encodage réponses Es'!K8="","",'Encodage réponses Es'!K8)))</f>
        <v/>
      </c>
      <c r="W10" s="245" t="str">
        <f>IF(E10="A",E10,IF(AND('Encodage réponses Es'!$BU8="!",'Encodage réponses Es'!L8=""),"!",IF('Encodage réponses Es'!L8="","",'Encodage réponses Es'!L8)))</f>
        <v/>
      </c>
      <c r="X10" s="245" t="str">
        <f>IF(E10="A",E10,IF(AND('Encodage réponses Es'!$BU8="!",'Encodage réponses Es'!AB8=""),"!",IF('Encodage réponses Es'!AB8="","",'Encodage réponses Es'!AB8)))</f>
        <v/>
      </c>
      <c r="Y10" s="245" t="str">
        <f>IF(E10="A",E10,IF(AND('Encodage réponses Es'!$BU8="!",'Encodage réponses Es'!AC8=""),"!",IF('Encodage réponses Es'!AC8="","",'Encodage réponses Es'!AC8)))</f>
        <v/>
      </c>
      <c r="Z10" s="245" t="str">
        <f>IF(E10="A",E10,IF(AND('Encodage réponses Es'!$BU8="!",'Encodage réponses Es'!AD8=""),"!",IF('Encodage réponses Es'!AD8="","",'Encodage réponses Es'!AD8)))</f>
        <v/>
      </c>
      <c r="AA10" s="245" t="str">
        <f>IF(E10="A",E10,IF(AND('Encodage réponses Es'!$BU8="!",'Encodage réponses Es'!AI8=""),"!",IF('Encodage réponses Es'!AI8="","",'Encodage réponses Es'!AI8)))</f>
        <v/>
      </c>
      <c r="AB10" s="245" t="str">
        <f>IF(E10="A",E10,IF(AND('Encodage réponses Es'!$BU8="!",'Encodage réponses Es'!AL8=""),"!",IF('Encodage réponses Es'!AL8="","",'Encodage réponses Es'!AL8)))</f>
        <v/>
      </c>
      <c r="AC10" s="245" t="str">
        <f>IF(E10="A",E10,IF(AND('Encodage réponses Es'!$BU8="!",'Encodage réponses Es'!AM8=""),"!",IF('Encodage réponses Es'!AM8="","",'Encodage réponses Es'!AM8)))</f>
        <v/>
      </c>
      <c r="AD10" s="245" t="str">
        <f>IF(E10="A",E10,IF(AND('Encodage réponses Es'!$BU8="!",'Encodage réponses Es'!BO8=""),"!",IF('Encodage réponses Es'!BO8="","",'Encodage réponses Es'!BO8)))</f>
        <v/>
      </c>
      <c r="AE10" s="245" t="str">
        <f>IF(E10="A",E10,IF(AND('Encodage réponses Es'!$BU8="!",'Encodage réponses Es'!BP8=""),"!",IF('Encodage réponses Es'!BP8="","",'Encodage réponses Es'!BP8)))</f>
        <v/>
      </c>
      <c r="AF10" s="245" t="str">
        <f>IF(E10="A",E10,IF(AND('Encodage réponses Es'!$BU8="!",'Encodage réponses Es'!BQ8=""),"!",IF('Encodage réponses Es'!BQ8="","",'Encodage réponses Es'!BQ8)))</f>
        <v/>
      </c>
      <c r="AG10" s="383" t="str">
        <f t="shared" si="7"/>
        <v/>
      </c>
      <c r="AH10" s="384"/>
      <c r="AI10" s="246" t="str">
        <f>IF(E10="A",E10,IF(AND('Encodage réponses Es'!$BU8="!",'Encodage réponses Es'!R8=""),"!",IF('Encodage réponses Es'!R8="","",'Encodage réponses Es'!R8)))</f>
        <v/>
      </c>
      <c r="AJ10" s="245" t="str">
        <f>IF(E10="A",E10,IF(AND('Encodage réponses Es'!$BU8="!",'Encodage réponses Es'!V8=""),"!",IF('Encodage réponses Es'!V8="","",'Encodage réponses Es'!V8)))</f>
        <v/>
      </c>
      <c r="AK10" s="245" t="str">
        <f>IF(E10="A",E10,IF(AND('Encodage réponses Es'!$BU8="!",'Encodage réponses Es'!W8=""),"!",IF('Encodage réponses Es'!W8="","",'Encodage réponses Es'!W8)))</f>
        <v/>
      </c>
      <c r="AL10" s="245" t="str">
        <f>IF(E10="A",E10,IF(AND('Encodage réponses Es'!$BU8="!",'Encodage réponses Es'!X8=""),"!",IF('Encodage réponses Es'!X8="","",'Encodage réponses Es'!X8)))</f>
        <v/>
      </c>
      <c r="AM10" s="245" t="str">
        <f>IF(E10="A",E10,IF(AND('Encodage réponses Es'!$BU8="!",'Encodage réponses Es'!Y8=""),"!",IF('Encodage réponses Es'!Y8="","",'Encodage réponses Es'!Y8)))</f>
        <v/>
      </c>
      <c r="AN10" s="245" t="str">
        <f>IF(E10="A",E10,IF(AND('Encodage réponses Es'!$BU8="!",'Encodage réponses Es'!AA8=""),"!",IF('Encodage réponses Es'!AA8="","",'Encodage réponses Es'!AA8)))</f>
        <v/>
      </c>
      <c r="AO10" s="245" t="str">
        <f>IF(E10="A",E10,IF(AND('Encodage réponses Es'!$BU8="!",'Encodage réponses Es'!AE8=""),"!",IF('Encodage réponses Es'!AE8="","",'Encodage réponses Es'!AE8)))</f>
        <v/>
      </c>
      <c r="AP10" s="245" t="str">
        <f>IF(E10="A",E10,IF(AND('Encodage réponses Es'!$BU8="!",'Encodage réponses Es'!AG8=""),"!",IF('Encodage réponses Es'!AG8="","",'Encodage réponses Es'!AG8)))</f>
        <v/>
      </c>
      <c r="AQ10" s="245" t="str">
        <f>IF(E10="A",E10,IF(AND('Encodage réponses Es'!$BU8="!",'Encodage réponses Es'!AK8=""),"!",IF('Encodage réponses Es'!AK8="","",'Encodage réponses Es'!AK8)))</f>
        <v/>
      </c>
      <c r="AR10" s="245" t="str">
        <f>IF(E10="A",E10,IF(AND('Encodage réponses Es'!$BU8="!",'Encodage réponses Es'!AN8=""),"!",IF('Encodage réponses Es'!AN8="","",'Encodage réponses Es'!AN8)))</f>
        <v/>
      </c>
      <c r="AS10" s="245" t="str">
        <f>IF(E10="A",E10,IF(AND('Encodage réponses Es'!$BU8="!",'Encodage réponses Es'!BD8=""),"!",IF('Encodage réponses Es'!BD8="","",'Encodage réponses Es'!BD8)))</f>
        <v/>
      </c>
      <c r="AT10" s="245" t="str">
        <f>IF(E10="A",E10,IF(AND('Encodage réponses Es'!$BU8="!",'Encodage réponses Es'!BE8=""),"!",IF('Encodage réponses Es'!BE8="","",'Encodage réponses Es'!BE8)))</f>
        <v/>
      </c>
      <c r="AU10" s="245" t="str">
        <f>IF(E10="A",E10,IF(AND('Encodage réponses Es'!$BU8="!",'Encodage réponses Es'!BI8=""),"!",IF('Encodage réponses Es'!BI8="","",'Encodage réponses Es'!BI8)))</f>
        <v/>
      </c>
      <c r="AV10" s="245" t="str">
        <f>IF(E10="A",E10,IF(AND('Encodage réponses Es'!$BU8="!",'Encodage réponses Es'!BJ8=""),"!",IF('Encodage réponses Es'!BJ8="","",'Encodage réponses Es'!BJ8)))</f>
        <v/>
      </c>
      <c r="AW10" s="245" t="str">
        <f>IF(E10="A",E10,IF(AND('Encodage réponses Es'!$BU8="!",'Encodage réponses Es'!BK8=""),"!",IF('Encodage réponses Es'!BK8="","",'Encodage réponses Es'!BK8)))</f>
        <v/>
      </c>
      <c r="AX10" s="245" t="str">
        <f>IF(E10="A",E10,IF(AND('Encodage réponses Es'!$BU8="!",'Encodage réponses Es'!BL8=""),"!",IF('Encodage réponses Es'!BL8="","",'Encodage réponses Es'!BL8)))</f>
        <v/>
      </c>
      <c r="AY10" s="245" t="str">
        <f>IF(E10="A",E10,IF(AND('Encodage réponses Es'!$BU8="!",'Encodage réponses Es'!BR8=""),"!",IF('Encodage réponses Es'!BR8="","",'Encodage réponses Es'!BR8)))</f>
        <v/>
      </c>
      <c r="AZ10" s="245" t="str">
        <f>IF(E10="A",E10,IF(AND('Encodage réponses Es'!$BU8="!",'Encodage réponses Es'!BT8=""),"!",IF('Encodage réponses Es'!BT8="","",'Encodage réponses Es'!BT8)))</f>
        <v/>
      </c>
      <c r="BA10" s="385" t="str">
        <f t="shared" si="8"/>
        <v/>
      </c>
      <c r="BB10" s="386"/>
      <c r="BC10" s="165" t="str">
        <f>IF(E10="A",E10,IF(AND('Encodage réponses Es'!$BU8="!",'Encodage réponses Es'!M8=""),"!",IF('Encodage réponses Es'!M8="","",'Encodage réponses Es'!M8)))</f>
        <v/>
      </c>
      <c r="BD10" s="165" t="str">
        <f>IF(E10="A",E10,IF(AND('Encodage réponses Es'!$BU8="!",'Encodage réponses Es'!N8=""),"!",IF('Encodage réponses Es'!N8="","",'Encodage réponses Es'!N8)))</f>
        <v/>
      </c>
      <c r="BE10" s="165" t="str">
        <f>IF(E10="A",E10,IF(AND('Encodage réponses Es'!$BU8="!",'Encodage réponses Es'!O8=""),"!",IF('Encodage réponses Es'!O8="","",'Encodage réponses Es'!O8)))</f>
        <v/>
      </c>
      <c r="BF10" s="165" t="str">
        <f>IF(E10="A",E10,IF(AND('Encodage réponses Es'!$BU8="!",'Encodage réponses Es'!P8=""),"!",IF('Encodage réponses Es'!P8="","",'Encodage réponses Es'!P8)))</f>
        <v/>
      </c>
      <c r="BG10" s="138" t="str">
        <f>IF(E10="A",E10,IF(AND('Encodage réponses Es'!$BU8="!",'Encodage réponses Es'!S8=""),"!",IF('Encodage réponses Es'!S8="","",'Encodage réponses Es'!S8)))</f>
        <v/>
      </c>
      <c r="BH10" s="138" t="str">
        <f>IF(E10="A",E10,IF(AND('Encodage réponses Es'!$BU8="!",'Encodage réponses Es'!T8=""),"!",IF('Encodage réponses Es'!T8="","",'Encodage réponses Es'!T8)))</f>
        <v/>
      </c>
      <c r="BI10" s="138" t="str">
        <f>IF(E10="A",E10,IF(AND('Encodage réponses Es'!$BU8="!",'Encodage réponses Es'!U8=""),"!",IF('Encodage réponses Es'!U8="","",'Encodage réponses Es'!U8)))</f>
        <v/>
      </c>
      <c r="BJ10" s="138" t="str">
        <f>IF(E10="A",E10,IF(AND('Encodage réponses Es'!$BU8="!",'Encodage réponses Es'!Z8=""),"!",IF('Encodage réponses Es'!Z8="","",'Encodage réponses Es'!Z8)))</f>
        <v/>
      </c>
      <c r="BK10" s="138" t="str">
        <f>IF(E10="A",E10,IF(AND('Encodage réponses Es'!$BU8="!",'Encodage réponses Es'!AF8=""),"!",IF('Encodage réponses Es'!AF8="","",'Encodage réponses Es'!AF8)))</f>
        <v/>
      </c>
      <c r="BL10" s="138" t="str">
        <f>IF(E10="A",E10,IF(AND('Encodage réponses Es'!$BU8="!",'Encodage réponses Es'!AJ8=""),"!",IF('Encodage réponses Es'!AJ8="","",'Encodage réponses Es'!AJ8)))</f>
        <v/>
      </c>
      <c r="BM10" s="138" t="str">
        <f>IF(E10="A",E10,IF(AND('Encodage réponses Es'!$BU8="!",'Encodage réponses Es'!AO8=""),"!",IF('Encodage réponses Es'!AO8="","",'Encodage réponses Es'!AO8)))</f>
        <v/>
      </c>
      <c r="BN10" s="138" t="str">
        <f>IF(E10="A",E10,IF(AND('Encodage réponses Es'!$BU8="!",'Encodage réponses Es'!AP8=""),"!",IF('Encodage réponses Es'!AP8="","",'Encodage réponses Es'!AP8)))</f>
        <v/>
      </c>
      <c r="BO10" s="138" t="str">
        <f>IF(E10="A",E10,IF(AND('Encodage réponses Es'!$BU8="!",'Encodage réponses Es'!AQ8=""),"!",IF('Encodage réponses Es'!AQ8="","",'Encodage réponses Es'!AQ8)))</f>
        <v/>
      </c>
      <c r="BP10" s="138" t="str">
        <f>IF(E10="A",E10,IF(AND('Encodage réponses Es'!$BU8="!",'Encodage réponses Es'!AR8=""),"!",IF('Encodage réponses Es'!AR8="","",'Encodage réponses Es'!AR8)))</f>
        <v/>
      </c>
      <c r="BQ10" s="138" t="str">
        <f>IF(E10="A",E10,IF(AND('Encodage réponses Es'!$BU8="!",'Encodage réponses Es'!AS8=""),"!",IF('Encodage réponses Es'!AS8="","",'Encodage réponses Es'!AS8)))</f>
        <v/>
      </c>
      <c r="BR10" s="138" t="str">
        <f>IF(E10="A",E10,IF(AND('Encodage réponses Es'!$BU8="!",'Encodage réponses Es'!AT8=""),"!",IF('Encodage réponses Es'!AT8="","",'Encodage réponses Es'!AT8)))</f>
        <v/>
      </c>
      <c r="BS10" s="138" t="str">
        <f>IF(E10="A",E10,IF(AND('Encodage réponses Es'!$BU8="!",'Encodage réponses Es'!AU8=""),"!",IF('Encodage réponses Es'!AU8="","",'Encodage réponses Es'!AU8)))</f>
        <v/>
      </c>
      <c r="BT10" s="138" t="str">
        <f>IF(E10="A",E10,IF(AND('Encodage réponses Es'!$BU8="!",'Encodage réponses Es'!AV8=""),"!",IF('Encodage réponses Es'!AV8="","",'Encodage réponses Es'!AV8)))</f>
        <v/>
      </c>
      <c r="BU10" s="138" t="str">
        <f>IF(E10="A",E10,IF(AND('Encodage réponses Es'!$BU8="!",'Encodage réponses Es'!AW8=""),"!",IF('Encodage réponses Es'!AW8="","",'Encodage réponses Es'!AW8)))</f>
        <v/>
      </c>
      <c r="BV10" s="138" t="str">
        <f>IF(E10="A",E10,IF(AND('Encodage réponses Es'!$BU8="!",'Encodage réponses Es'!AX8=""),"!",IF('Encodage réponses Es'!AX8="","",'Encodage réponses Es'!AX8)))</f>
        <v/>
      </c>
      <c r="BW10" s="138" t="str">
        <f>IF(E10="A",E10,IF(AND('Encodage réponses Es'!$BU8="!",'Encodage réponses Es'!AY8=""),"!",IF('Encodage réponses Es'!AY8="","",'Encodage réponses Es'!AY8)))</f>
        <v/>
      </c>
      <c r="BX10" s="138" t="str">
        <f>IF(E10="A",E10,IF(AND('Encodage réponses Es'!$BU8="!",'Encodage réponses Es'!AZ8=""),"!",IF('Encodage réponses Es'!AZ8="","",'Encodage réponses Es'!AZ8)))</f>
        <v/>
      </c>
      <c r="BY10" s="138" t="str">
        <f>IF(E10="A",E10,IF(AND('Encodage réponses Es'!$BU8="!",'Encodage réponses Es'!BA8=""),"!",IF('Encodage réponses Es'!BA8="","",'Encodage réponses Es'!BA8)))</f>
        <v/>
      </c>
      <c r="BZ10" s="138" t="str">
        <f>IF(E10="A",E10,IF(AND('Encodage réponses Es'!$BU8="!",'Encodage réponses Es'!BB8=""),"!",IF('Encodage réponses Es'!BB8="","",'Encodage réponses Es'!BB8)))</f>
        <v/>
      </c>
      <c r="CA10" s="138" t="str">
        <f>IF(E10="A",E10,IF(AND('Encodage réponses Es'!$BU8="!",'Encodage réponses Es'!BF8=""),"!",IF('Encodage réponses Es'!BF8="","",'Encodage réponses Es'!BF8)))</f>
        <v/>
      </c>
      <c r="CB10" s="138" t="str">
        <f>IF(E10="A",E10,IF(AND('Encodage réponses Es'!$BU8="!",'Encodage réponses Es'!BG8=""),"!",IF('Encodage réponses Es'!BG8="","",'Encodage réponses Es'!BG8)))</f>
        <v/>
      </c>
      <c r="CC10" s="138" t="str">
        <f>IF(E10="A",E10,IF(AND('Encodage réponses Es'!$BU8="!",'Encodage réponses Es'!BH8=""),"!",IF('Encodage réponses Es'!BH8="","",'Encodage réponses Es'!BH8)))</f>
        <v/>
      </c>
      <c r="CD10" s="138" t="str">
        <f>IF(E10="A",E10,IF(AND('Encodage réponses Es'!$BU8="!",'Encodage réponses Es'!BM8=""),"!",IF('Encodage réponses Es'!BM8="","",'Encodage réponses Es'!BM8)))</f>
        <v/>
      </c>
      <c r="CE10" s="138" t="str">
        <f>IF(E10="A",E10,IF(AND('Encodage réponses Es'!$BU8="!",'Encodage réponses Es'!BS8=""),"!",IF('Encodage réponses Es'!BS8="","",'Encodage réponses Es'!BS8)))</f>
        <v/>
      </c>
      <c r="CF10" s="383" t="str">
        <f t="shared" si="9"/>
        <v/>
      </c>
      <c r="CG10" s="384"/>
    </row>
    <row r="11" spans="1:85" ht="11.25" customHeight="1" x14ac:dyDescent="0.25">
      <c r="A11" s="440"/>
      <c r="B11" s="441"/>
      <c r="C11" s="19">
        <v>7</v>
      </c>
      <c r="D11" s="248" t="str">
        <f>IF('Encodage réponses Es'!F9=0,"",'Encodage réponses Es'!F9)</f>
        <v/>
      </c>
      <c r="E11" s="250" t="str">
        <f>IF('Encodage réponses Es'!I9="","",'Encodage réponses Es'!I9)</f>
        <v/>
      </c>
      <c r="F11" s="83"/>
      <c r="G11" s="258" t="str">
        <f t="shared" si="0"/>
        <v/>
      </c>
      <c r="H11" s="135" t="str">
        <f t="shared" si="1"/>
        <v/>
      </c>
      <c r="I11" s="139"/>
      <c r="J11" s="258" t="str">
        <f t="shared" si="2"/>
        <v/>
      </c>
      <c r="K11" s="135" t="str">
        <f t="shared" si="3"/>
        <v/>
      </c>
      <c r="L11" s="139"/>
      <c r="M11" s="160" t="str">
        <f t="shared" si="4"/>
        <v/>
      </c>
      <c r="N11" s="135" t="str">
        <f t="shared" si="5"/>
        <v/>
      </c>
      <c r="O11" s="126"/>
      <c r="P11" s="245" t="str">
        <f>IF(E11="A",E11,IF(AND('Encodage réponses Es'!$BU9="!",'Encodage réponses Es'!Q9=""),"!",IF('Encodage réponses Es'!Q9="","",'Encodage réponses Es'!Q9)))</f>
        <v/>
      </c>
      <c r="Q11" s="245" t="str">
        <f>IF(E11="A",E11,IF(AND('Encodage réponses Es'!$BU9="!",'Encodage réponses Es'!AH9=""),"!",IF('Encodage réponses Es'!AH9="","",'Encodage réponses Es'!AH9)))</f>
        <v/>
      </c>
      <c r="R11" s="245" t="str">
        <f>IF(E11="A",E11,IF(AND('Encodage réponses Es'!$BU9="!",'Encodage réponses Es'!BC9=""),"!",IF('Encodage réponses Es'!BC9="","",'Encodage réponses Es'!BC9)))</f>
        <v/>
      </c>
      <c r="S11" s="245" t="str">
        <f>IF(E11="A",E11,IF(AND('Encodage réponses Es'!$BU9="!",'Encodage réponses Es'!BN9=""),"!",IF('Encodage réponses Es'!BN9="","",'Encodage réponses Es'!BN9)))</f>
        <v/>
      </c>
      <c r="T11" s="383" t="str">
        <f t="shared" si="6"/>
        <v/>
      </c>
      <c r="U11" s="384"/>
      <c r="V11" s="246" t="str">
        <f>IF(E11="A",E11,IF(AND('Encodage réponses Es'!$BU9="!",'Encodage réponses Es'!K9=""),"!",IF('Encodage réponses Es'!K9="","",'Encodage réponses Es'!K9)))</f>
        <v/>
      </c>
      <c r="W11" s="245" t="str">
        <f>IF(E11="A",E11,IF(AND('Encodage réponses Es'!$BU9="!",'Encodage réponses Es'!L9=""),"!",IF('Encodage réponses Es'!L9="","",'Encodage réponses Es'!L9)))</f>
        <v/>
      </c>
      <c r="X11" s="245" t="str">
        <f>IF(E11="A",E11,IF(AND('Encodage réponses Es'!$BU9="!",'Encodage réponses Es'!AB9=""),"!",IF('Encodage réponses Es'!AB9="","",'Encodage réponses Es'!AB9)))</f>
        <v/>
      </c>
      <c r="Y11" s="245" t="str">
        <f>IF(E11="A",E11,IF(AND('Encodage réponses Es'!$BU9="!",'Encodage réponses Es'!AC9=""),"!",IF('Encodage réponses Es'!AC9="","",'Encodage réponses Es'!AC9)))</f>
        <v/>
      </c>
      <c r="Z11" s="245" t="str">
        <f>IF(E11="A",E11,IF(AND('Encodage réponses Es'!$BU9="!",'Encodage réponses Es'!AD9=""),"!",IF('Encodage réponses Es'!AD9="","",'Encodage réponses Es'!AD9)))</f>
        <v/>
      </c>
      <c r="AA11" s="245" t="str">
        <f>IF(E11="A",E11,IF(AND('Encodage réponses Es'!$BU9="!",'Encodage réponses Es'!AI9=""),"!",IF('Encodage réponses Es'!AI9="","",'Encodage réponses Es'!AI9)))</f>
        <v/>
      </c>
      <c r="AB11" s="245" t="str">
        <f>IF(E11="A",E11,IF(AND('Encodage réponses Es'!$BU9="!",'Encodage réponses Es'!AL9=""),"!",IF('Encodage réponses Es'!AL9="","",'Encodage réponses Es'!AL9)))</f>
        <v/>
      </c>
      <c r="AC11" s="245" t="str">
        <f>IF(E11="A",E11,IF(AND('Encodage réponses Es'!$BU9="!",'Encodage réponses Es'!AM9=""),"!",IF('Encodage réponses Es'!AM9="","",'Encodage réponses Es'!AM9)))</f>
        <v/>
      </c>
      <c r="AD11" s="245" t="str">
        <f>IF(E11="A",E11,IF(AND('Encodage réponses Es'!$BU9="!",'Encodage réponses Es'!BO9=""),"!",IF('Encodage réponses Es'!BO9="","",'Encodage réponses Es'!BO9)))</f>
        <v/>
      </c>
      <c r="AE11" s="245" t="str">
        <f>IF(E11="A",E11,IF(AND('Encodage réponses Es'!$BU9="!",'Encodage réponses Es'!BP9=""),"!",IF('Encodage réponses Es'!BP9="","",'Encodage réponses Es'!BP9)))</f>
        <v/>
      </c>
      <c r="AF11" s="245" t="str">
        <f>IF(E11="A",E11,IF(AND('Encodage réponses Es'!$BU9="!",'Encodage réponses Es'!BQ9=""),"!",IF('Encodage réponses Es'!BQ9="","",'Encodage réponses Es'!BQ9)))</f>
        <v/>
      </c>
      <c r="AG11" s="383" t="str">
        <f t="shared" si="7"/>
        <v/>
      </c>
      <c r="AH11" s="384"/>
      <c r="AI11" s="246" t="str">
        <f>IF(E11="A",E11,IF(AND('Encodage réponses Es'!$BU9="!",'Encodage réponses Es'!R9=""),"!",IF('Encodage réponses Es'!R9="","",'Encodage réponses Es'!R9)))</f>
        <v/>
      </c>
      <c r="AJ11" s="245" t="str">
        <f>IF(E11="A",E11,IF(AND('Encodage réponses Es'!$BU9="!",'Encodage réponses Es'!V9=""),"!",IF('Encodage réponses Es'!V9="","",'Encodage réponses Es'!V9)))</f>
        <v/>
      </c>
      <c r="AK11" s="245" t="str">
        <f>IF(E11="A",E11,IF(AND('Encodage réponses Es'!$BU9="!",'Encodage réponses Es'!W9=""),"!",IF('Encodage réponses Es'!W9="","",'Encodage réponses Es'!W9)))</f>
        <v/>
      </c>
      <c r="AL11" s="245" t="str">
        <f>IF(E11="A",E11,IF(AND('Encodage réponses Es'!$BU9="!",'Encodage réponses Es'!X9=""),"!",IF('Encodage réponses Es'!X9="","",'Encodage réponses Es'!X9)))</f>
        <v/>
      </c>
      <c r="AM11" s="245" t="str">
        <f>IF(E11="A",E11,IF(AND('Encodage réponses Es'!$BU9="!",'Encodage réponses Es'!Y9=""),"!",IF('Encodage réponses Es'!Y9="","",'Encodage réponses Es'!Y9)))</f>
        <v/>
      </c>
      <c r="AN11" s="245" t="str">
        <f>IF(E11="A",E11,IF(AND('Encodage réponses Es'!$BU9="!",'Encodage réponses Es'!AA9=""),"!",IF('Encodage réponses Es'!AA9="","",'Encodage réponses Es'!AA9)))</f>
        <v/>
      </c>
      <c r="AO11" s="245" t="str">
        <f>IF(E11="A",E11,IF(AND('Encodage réponses Es'!$BU9="!",'Encodage réponses Es'!AE9=""),"!",IF('Encodage réponses Es'!AE9="","",'Encodage réponses Es'!AE9)))</f>
        <v/>
      </c>
      <c r="AP11" s="245" t="str">
        <f>IF(E11="A",E11,IF(AND('Encodage réponses Es'!$BU9="!",'Encodage réponses Es'!AG9=""),"!",IF('Encodage réponses Es'!AG9="","",'Encodage réponses Es'!AG9)))</f>
        <v/>
      </c>
      <c r="AQ11" s="245" t="str">
        <f>IF(E11="A",E11,IF(AND('Encodage réponses Es'!$BU9="!",'Encodage réponses Es'!AK9=""),"!",IF('Encodage réponses Es'!AK9="","",'Encodage réponses Es'!AK9)))</f>
        <v/>
      </c>
      <c r="AR11" s="245" t="str">
        <f>IF(E11="A",E11,IF(AND('Encodage réponses Es'!$BU9="!",'Encodage réponses Es'!AN9=""),"!",IF('Encodage réponses Es'!AN9="","",'Encodage réponses Es'!AN9)))</f>
        <v/>
      </c>
      <c r="AS11" s="245" t="str">
        <f>IF(E11="A",E11,IF(AND('Encodage réponses Es'!$BU9="!",'Encodage réponses Es'!BD9=""),"!",IF('Encodage réponses Es'!BD9="","",'Encodage réponses Es'!BD9)))</f>
        <v/>
      </c>
      <c r="AT11" s="245" t="str">
        <f>IF(E11="A",E11,IF(AND('Encodage réponses Es'!$BU9="!",'Encodage réponses Es'!BE9=""),"!",IF('Encodage réponses Es'!BE9="","",'Encodage réponses Es'!BE9)))</f>
        <v/>
      </c>
      <c r="AU11" s="245" t="str">
        <f>IF(E11="A",E11,IF(AND('Encodage réponses Es'!$BU9="!",'Encodage réponses Es'!BI9=""),"!",IF('Encodage réponses Es'!BI9="","",'Encodage réponses Es'!BI9)))</f>
        <v/>
      </c>
      <c r="AV11" s="245" t="str">
        <f>IF(E11="A",E11,IF(AND('Encodage réponses Es'!$BU9="!",'Encodage réponses Es'!BJ9=""),"!",IF('Encodage réponses Es'!BJ9="","",'Encodage réponses Es'!BJ9)))</f>
        <v/>
      </c>
      <c r="AW11" s="245" t="str">
        <f>IF(E11="A",E11,IF(AND('Encodage réponses Es'!$BU9="!",'Encodage réponses Es'!BK9=""),"!",IF('Encodage réponses Es'!BK9="","",'Encodage réponses Es'!BK9)))</f>
        <v/>
      </c>
      <c r="AX11" s="245" t="str">
        <f>IF(E11="A",E11,IF(AND('Encodage réponses Es'!$BU9="!",'Encodage réponses Es'!BL9=""),"!",IF('Encodage réponses Es'!BL9="","",'Encodage réponses Es'!BL9)))</f>
        <v/>
      </c>
      <c r="AY11" s="245" t="str">
        <f>IF(E11="A",E11,IF(AND('Encodage réponses Es'!$BU9="!",'Encodage réponses Es'!BR9=""),"!",IF('Encodage réponses Es'!BR9="","",'Encodage réponses Es'!BR9)))</f>
        <v/>
      </c>
      <c r="AZ11" s="245" t="str">
        <f>IF(E11="A",E11,IF(AND('Encodage réponses Es'!$BU9="!",'Encodage réponses Es'!BT9=""),"!",IF('Encodage réponses Es'!BT9="","",'Encodage réponses Es'!BT9)))</f>
        <v/>
      </c>
      <c r="BA11" s="385" t="str">
        <f t="shared" si="8"/>
        <v/>
      </c>
      <c r="BB11" s="386"/>
      <c r="BC11" s="165" t="str">
        <f>IF(E11="A",E11,IF(AND('Encodage réponses Es'!$BU9="!",'Encodage réponses Es'!M9=""),"!",IF('Encodage réponses Es'!M9="","",'Encodage réponses Es'!M9)))</f>
        <v/>
      </c>
      <c r="BD11" s="165" t="str">
        <f>IF(E11="A",E11,IF(AND('Encodage réponses Es'!$BU9="!",'Encodage réponses Es'!N9=""),"!",IF('Encodage réponses Es'!N9="","",'Encodage réponses Es'!N9)))</f>
        <v/>
      </c>
      <c r="BE11" s="165" t="str">
        <f>IF(E11="A",E11,IF(AND('Encodage réponses Es'!$BU9="!",'Encodage réponses Es'!O9=""),"!",IF('Encodage réponses Es'!O9="","",'Encodage réponses Es'!O9)))</f>
        <v/>
      </c>
      <c r="BF11" s="165" t="str">
        <f>IF(E11="A",E11,IF(AND('Encodage réponses Es'!$BU9="!",'Encodage réponses Es'!P9=""),"!",IF('Encodage réponses Es'!P9="","",'Encodage réponses Es'!P9)))</f>
        <v/>
      </c>
      <c r="BG11" s="138" t="str">
        <f>IF(E11="A",E11,IF(AND('Encodage réponses Es'!$BU9="!",'Encodage réponses Es'!S9=""),"!",IF('Encodage réponses Es'!S9="","",'Encodage réponses Es'!S9)))</f>
        <v/>
      </c>
      <c r="BH11" s="138" t="str">
        <f>IF(E11="A",E11,IF(AND('Encodage réponses Es'!$BU9="!",'Encodage réponses Es'!T9=""),"!",IF('Encodage réponses Es'!T9="","",'Encodage réponses Es'!T9)))</f>
        <v/>
      </c>
      <c r="BI11" s="138" t="str">
        <f>IF(E11="A",E11,IF(AND('Encodage réponses Es'!$BU9="!",'Encodage réponses Es'!U9=""),"!",IF('Encodage réponses Es'!U9="","",'Encodage réponses Es'!U9)))</f>
        <v/>
      </c>
      <c r="BJ11" s="138" t="str">
        <f>IF(E11="A",E11,IF(AND('Encodage réponses Es'!$BU9="!",'Encodage réponses Es'!Z9=""),"!",IF('Encodage réponses Es'!Z9="","",'Encodage réponses Es'!Z9)))</f>
        <v/>
      </c>
      <c r="BK11" s="138" t="str">
        <f>IF(E11="A",E11,IF(AND('Encodage réponses Es'!$BU9="!",'Encodage réponses Es'!AF9=""),"!",IF('Encodage réponses Es'!AF9="","",'Encodage réponses Es'!AF9)))</f>
        <v/>
      </c>
      <c r="BL11" s="138" t="str">
        <f>IF(E11="A",E11,IF(AND('Encodage réponses Es'!$BU9="!",'Encodage réponses Es'!AJ9=""),"!",IF('Encodage réponses Es'!AJ9="","",'Encodage réponses Es'!AJ9)))</f>
        <v/>
      </c>
      <c r="BM11" s="138" t="str">
        <f>IF(E11="A",E11,IF(AND('Encodage réponses Es'!$BU9="!",'Encodage réponses Es'!AO9=""),"!",IF('Encodage réponses Es'!AO9="","",'Encodage réponses Es'!AO9)))</f>
        <v/>
      </c>
      <c r="BN11" s="138" t="str">
        <f>IF(E11="A",E11,IF(AND('Encodage réponses Es'!$BU9="!",'Encodage réponses Es'!AP9=""),"!",IF('Encodage réponses Es'!AP9="","",'Encodage réponses Es'!AP9)))</f>
        <v/>
      </c>
      <c r="BO11" s="138" t="str">
        <f>IF(E11="A",E11,IF(AND('Encodage réponses Es'!$BU9="!",'Encodage réponses Es'!AQ9=""),"!",IF('Encodage réponses Es'!AQ9="","",'Encodage réponses Es'!AQ9)))</f>
        <v/>
      </c>
      <c r="BP11" s="138" t="str">
        <f>IF(E11="A",E11,IF(AND('Encodage réponses Es'!$BU9="!",'Encodage réponses Es'!AR9=""),"!",IF('Encodage réponses Es'!AR9="","",'Encodage réponses Es'!AR9)))</f>
        <v/>
      </c>
      <c r="BQ11" s="138" t="str">
        <f>IF(E11="A",E11,IF(AND('Encodage réponses Es'!$BU9="!",'Encodage réponses Es'!AS9=""),"!",IF('Encodage réponses Es'!AS9="","",'Encodage réponses Es'!AS9)))</f>
        <v/>
      </c>
      <c r="BR11" s="138" t="str">
        <f>IF(E11="A",E11,IF(AND('Encodage réponses Es'!$BU9="!",'Encodage réponses Es'!AT9=""),"!",IF('Encodage réponses Es'!AT9="","",'Encodage réponses Es'!AT9)))</f>
        <v/>
      </c>
      <c r="BS11" s="138" t="str">
        <f>IF(E11="A",E11,IF(AND('Encodage réponses Es'!$BU9="!",'Encodage réponses Es'!AU9=""),"!",IF('Encodage réponses Es'!AU9="","",'Encodage réponses Es'!AU9)))</f>
        <v/>
      </c>
      <c r="BT11" s="138" t="str">
        <f>IF(E11="A",E11,IF(AND('Encodage réponses Es'!$BU9="!",'Encodage réponses Es'!AV9=""),"!",IF('Encodage réponses Es'!AV9="","",'Encodage réponses Es'!AV9)))</f>
        <v/>
      </c>
      <c r="BU11" s="138" t="str">
        <f>IF(E11="A",E11,IF(AND('Encodage réponses Es'!$BU9="!",'Encodage réponses Es'!AW9=""),"!",IF('Encodage réponses Es'!AW9="","",'Encodage réponses Es'!AW9)))</f>
        <v/>
      </c>
      <c r="BV11" s="138" t="str">
        <f>IF(E11="A",E11,IF(AND('Encodage réponses Es'!$BU9="!",'Encodage réponses Es'!AX9=""),"!",IF('Encodage réponses Es'!AX9="","",'Encodage réponses Es'!AX9)))</f>
        <v/>
      </c>
      <c r="BW11" s="138" t="str">
        <f>IF(E11="A",E11,IF(AND('Encodage réponses Es'!$BU9="!",'Encodage réponses Es'!AY9=""),"!",IF('Encodage réponses Es'!AY9="","",'Encodage réponses Es'!AY9)))</f>
        <v/>
      </c>
      <c r="BX11" s="138" t="str">
        <f>IF(E11="A",E11,IF(AND('Encodage réponses Es'!$BU9="!",'Encodage réponses Es'!AZ9=""),"!",IF('Encodage réponses Es'!AZ9="","",'Encodage réponses Es'!AZ9)))</f>
        <v/>
      </c>
      <c r="BY11" s="138" t="str">
        <f>IF(E11="A",E11,IF(AND('Encodage réponses Es'!$BU9="!",'Encodage réponses Es'!BA9=""),"!",IF('Encodage réponses Es'!BA9="","",'Encodage réponses Es'!BA9)))</f>
        <v/>
      </c>
      <c r="BZ11" s="138" t="str">
        <f>IF(E11="A",E11,IF(AND('Encodage réponses Es'!$BU9="!",'Encodage réponses Es'!BB9=""),"!",IF('Encodage réponses Es'!BB9="","",'Encodage réponses Es'!BB9)))</f>
        <v/>
      </c>
      <c r="CA11" s="138" t="str">
        <f>IF(E11="A",E11,IF(AND('Encodage réponses Es'!$BU9="!",'Encodage réponses Es'!BF9=""),"!",IF('Encodage réponses Es'!BF9="","",'Encodage réponses Es'!BF9)))</f>
        <v/>
      </c>
      <c r="CB11" s="138" t="str">
        <f>IF(E11="A",E11,IF(AND('Encodage réponses Es'!$BU9="!",'Encodage réponses Es'!BG9=""),"!",IF('Encodage réponses Es'!BG9="","",'Encodage réponses Es'!BG9)))</f>
        <v/>
      </c>
      <c r="CC11" s="138" t="str">
        <f>IF(E11="A",E11,IF(AND('Encodage réponses Es'!$BU9="!",'Encodage réponses Es'!BH9=""),"!",IF('Encodage réponses Es'!BH9="","",'Encodage réponses Es'!BH9)))</f>
        <v/>
      </c>
      <c r="CD11" s="138" t="str">
        <f>IF(E11="A",E11,IF(AND('Encodage réponses Es'!$BU9="!",'Encodage réponses Es'!BM9=""),"!",IF('Encodage réponses Es'!BM9="","",'Encodage réponses Es'!BM9)))</f>
        <v/>
      </c>
      <c r="CE11" s="138" t="str">
        <f>IF(E11="A",E11,IF(AND('Encodage réponses Es'!$BU9="!",'Encodage réponses Es'!BS9=""),"!",IF('Encodage réponses Es'!BS9="","",'Encodage réponses Es'!BS9)))</f>
        <v/>
      </c>
      <c r="CF11" s="383" t="str">
        <f t="shared" si="9"/>
        <v/>
      </c>
      <c r="CG11" s="384"/>
    </row>
    <row r="12" spans="1:85" ht="11.25" customHeight="1" x14ac:dyDescent="0.25">
      <c r="A12" s="440"/>
      <c r="B12" s="441"/>
      <c r="C12" s="19">
        <v>8</v>
      </c>
      <c r="D12" s="248" t="str">
        <f>IF('Encodage réponses Es'!F10=0,"",'Encodage réponses Es'!F10)</f>
        <v/>
      </c>
      <c r="E12" s="250" t="str">
        <f>IF('Encodage réponses Es'!I10="","",'Encodage réponses Es'!I10)</f>
        <v/>
      </c>
      <c r="F12" s="83"/>
      <c r="G12" s="258" t="str">
        <f t="shared" si="0"/>
        <v/>
      </c>
      <c r="H12" s="135" t="str">
        <f t="shared" si="1"/>
        <v/>
      </c>
      <c r="I12" s="139"/>
      <c r="J12" s="258" t="str">
        <f t="shared" si="2"/>
        <v/>
      </c>
      <c r="K12" s="135" t="str">
        <f t="shared" si="3"/>
        <v/>
      </c>
      <c r="L12" s="139"/>
      <c r="M12" s="160" t="str">
        <f t="shared" si="4"/>
        <v/>
      </c>
      <c r="N12" s="135" t="str">
        <f t="shared" si="5"/>
        <v/>
      </c>
      <c r="O12" s="126"/>
      <c r="P12" s="245" t="str">
        <f>IF(E12="A",E12,IF(AND('Encodage réponses Es'!$BU10="!",'Encodage réponses Es'!Q10=""),"!",IF('Encodage réponses Es'!Q10="","",'Encodage réponses Es'!Q10)))</f>
        <v/>
      </c>
      <c r="Q12" s="245" t="str">
        <f>IF(E12="A",E12,IF(AND('Encodage réponses Es'!$BU10="!",'Encodage réponses Es'!AH10=""),"!",IF('Encodage réponses Es'!AH10="","",'Encodage réponses Es'!AH10)))</f>
        <v/>
      </c>
      <c r="R12" s="245" t="str">
        <f>IF(E12="A",E12,IF(AND('Encodage réponses Es'!$BU10="!",'Encodage réponses Es'!BC10=""),"!",IF('Encodage réponses Es'!BC10="","",'Encodage réponses Es'!BC10)))</f>
        <v/>
      </c>
      <c r="S12" s="245" t="str">
        <f>IF(E12="A",E12,IF(AND('Encodage réponses Es'!$BU10="!",'Encodage réponses Es'!BN10=""),"!",IF('Encodage réponses Es'!BN10="","",'Encodage réponses Es'!BN10)))</f>
        <v/>
      </c>
      <c r="T12" s="383" t="str">
        <f t="shared" si="6"/>
        <v/>
      </c>
      <c r="U12" s="384"/>
      <c r="V12" s="246" t="str">
        <f>IF(E12="A",E12,IF(AND('Encodage réponses Es'!$BU10="!",'Encodage réponses Es'!K10=""),"!",IF('Encodage réponses Es'!K10="","",'Encodage réponses Es'!K10)))</f>
        <v/>
      </c>
      <c r="W12" s="245" t="str">
        <f>IF(E12="A",E12,IF(AND('Encodage réponses Es'!$BU10="!",'Encodage réponses Es'!L10=""),"!",IF('Encodage réponses Es'!L10="","",'Encodage réponses Es'!L10)))</f>
        <v/>
      </c>
      <c r="X12" s="245" t="str">
        <f>IF(E12="A",E12,IF(AND('Encodage réponses Es'!$BU10="!",'Encodage réponses Es'!AB10=""),"!",IF('Encodage réponses Es'!AB10="","",'Encodage réponses Es'!AB10)))</f>
        <v/>
      </c>
      <c r="Y12" s="245" t="str">
        <f>IF(E12="A",E12,IF(AND('Encodage réponses Es'!$BU10="!",'Encodage réponses Es'!AC10=""),"!",IF('Encodage réponses Es'!AC10="","",'Encodage réponses Es'!AC10)))</f>
        <v/>
      </c>
      <c r="Z12" s="245" t="str">
        <f>IF(E12="A",E12,IF(AND('Encodage réponses Es'!$BU10="!",'Encodage réponses Es'!AD10=""),"!",IF('Encodage réponses Es'!AD10="","",'Encodage réponses Es'!AD10)))</f>
        <v/>
      </c>
      <c r="AA12" s="245" t="str">
        <f>IF(E12="A",E12,IF(AND('Encodage réponses Es'!$BU10="!",'Encodage réponses Es'!AI10=""),"!",IF('Encodage réponses Es'!AI10="","",'Encodage réponses Es'!AI10)))</f>
        <v/>
      </c>
      <c r="AB12" s="245" t="str">
        <f>IF(E12="A",E12,IF(AND('Encodage réponses Es'!$BU10="!",'Encodage réponses Es'!AL10=""),"!",IF('Encodage réponses Es'!AL10="","",'Encodage réponses Es'!AL10)))</f>
        <v/>
      </c>
      <c r="AC12" s="245" t="str">
        <f>IF(E12="A",E12,IF(AND('Encodage réponses Es'!$BU10="!",'Encodage réponses Es'!AM10=""),"!",IF('Encodage réponses Es'!AM10="","",'Encodage réponses Es'!AM10)))</f>
        <v/>
      </c>
      <c r="AD12" s="245" t="str">
        <f>IF(E12="A",E12,IF(AND('Encodage réponses Es'!$BU10="!",'Encodage réponses Es'!BO10=""),"!",IF('Encodage réponses Es'!BO10="","",'Encodage réponses Es'!BO10)))</f>
        <v/>
      </c>
      <c r="AE12" s="245" t="str">
        <f>IF(E12="A",E12,IF(AND('Encodage réponses Es'!$BU10="!",'Encodage réponses Es'!BP10=""),"!",IF('Encodage réponses Es'!BP10="","",'Encodage réponses Es'!BP10)))</f>
        <v/>
      </c>
      <c r="AF12" s="245" t="str">
        <f>IF(E12="A",E12,IF(AND('Encodage réponses Es'!$BU10="!",'Encodage réponses Es'!BQ10=""),"!",IF('Encodage réponses Es'!BQ10="","",'Encodage réponses Es'!BQ10)))</f>
        <v/>
      </c>
      <c r="AG12" s="383" t="str">
        <f t="shared" si="7"/>
        <v/>
      </c>
      <c r="AH12" s="384"/>
      <c r="AI12" s="246" t="str">
        <f>IF(E12="A",E12,IF(AND('Encodage réponses Es'!$BU10="!",'Encodage réponses Es'!R10=""),"!",IF('Encodage réponses Es'!R10="","",'Encodage réponses Es'!R10)))</f>
        <v/>
      </c>
      <c r="AJ12" s="245" t="str">
        <f>IF(E12="A",E12,IF(AND('Encodage réponses Es'!$BU10="!",'Encodage réponses Es'!V10=""),"!",IF('Encodage réponses Es'!V10="","",'Encodage réponses Es'!V10)))</f>
        <v/>
      </c>
      <c r="AK12" s="245" t="str">
        <f>IF(E12="A",E12,IF(AND('Encodage réponses Es'!$BU10="!",'Encodage réponses Es'!W10=""),"!",IF('Encodage réponses Es'!W10="","",'Encodage réponses Es'!W10)))</f>
        <v/>
      </c>
      <c r="AL12" s="245" t="str">
        <f>IF(E12="A",E12,IF(AND('Encodage réponses Es'!$BU10="!",'Encodage réponses Es'!X10=""),"!",IF('Encodage réponses Es'!X10="","",'Encodage réponses Es'!X10)))</f>
        <v/>
      </c>
      <c r="AM12" s="245" t="str">
        <f>IF(E12="A",E12,IF(AND('Encodage réponses Es'!$BU10="!",'Encodage réponses Es'!Y10=""),"!",IF('Encodage réponses Es'!Y10="","",'Encodage réponses Es'!Y10)))</f>
        <v/>
      </c>
      <c r="AN12" s="245" t="str">
        <f>IF(E12="A",E12,IF(AND('Encodage réponses Es'!$BU10="!",'Encodage réponses Es'!AA10=""),"!",IF('Encodage réponses Es'!AA10="","",'Encodage réponses Es'!AA10)))</f>
        <v/>
      </c>
      <c r="AO12" s="245" t="str">
        <f>IF(E12="A",E12,IF(AND('Encodage réponses Es'!$BU10="!",'Encodage réponses Es'!AE10=""),"!",IF('Encodage réponses Es'!AE10="","",'Encodage réponses Es'!AE10)))</f>
        <v/>
      </c>
      <c r="AP12" s="245" t="str">
        <f>IF(E12="A",E12,IF(AND('Encodage réponses Es'!$BU10="!",'Encodage réponses Es'!AG10=""),"!",IF('Encodage réponses Es'!AG10="","",'Encodage réponses Es'!AG10)))</f>
        <v/>
      </c>
      <c r="AQ12" s="245" t="str">
        <f>IF(E12="A",E12,IF(AND('Encodage réponses Es'!$BU10="!",'Encodage réponses Es'!AK10=""),"!",IF('Encodage réponses Es'!AK10="","",'Encodage réponses Es'!AK10)))</f>
        <v/>
      </c>
      <c r="AR12" s="245" t="str">
        <f>IF(E12="A",E12,IF(AND('Encodage réponses Es'!$BU10="!",'Encodage réponses Es'!AN10=""),"!",IF('Encodage réponses Es'!AN10="","",'Encodage réponses Es'!AN10)))</f>
        <v/>
      </c>
      <c r="AS12" s="245" t="str">
        <f>IF(E12="A",E12,IF(AND('Encodage réponses Es'!$BU10="!",'Encodage réponses Es'!BD10=""),"!",IF('Encodage réponses Es'!BD10="","",'Encodage réponses Es'!BD10)))</f>
        <v/>
      </c>
      <c r="AT12" s="245" t="str">
        <f>IF(E12="A",E12,IF(AND('Encodage réponses Es'!$BU10="!",'Encodage réponses Es'!BE10=""),"!",IF('Encodage réponses Es'!BE10="","",'Encodage réponses Es'!BE10)))</f>
        <v/>
      </c>
      <c r="AU12" s="245" t="str">
        <f>IF(E12="A",E12,IF(AND('Encodage réponses Es'!$BU10="!",'Encodage réponses Es'!BI10=""),"!",IF('Encodage réponses Es'!BI10="","",'Encodage réponses Es'!BI10)))</f>
        <v/>
      </c>
      <c r="AV12" s="245" t="str">
        <f>IF(E12="A",E12,IF(AND('Encodage réponses Es'!$BU10="!",'Encodage réponses Es'!BJ10=""),"!",IF('Encodage réponses Es'!BJ10="","",'Encodage réponses Es'!BJ10)))</f>
        <v/>
      </c>
      <c r="AW12" s="245" t="str">
        <f>IF(E12="A",E12,IF(AND('Encodage réponses Es'!$BU10="!",'Encodage réponses Es'!BK10=""),"!",IF('Encodage réponses Es'!BK10="","",'Encodage réponses Es'!BK10)))</f>
        <v/>
      </c>
      <c r="AX12" s="245" t="str">
        <f>IF(E12="A",E12,IF(AND('Encodage réponses Es'!$BU10="!",'Encodage réponses Es'!BL10=""),"!",IF('Encodage réponses Es'!BL10="","",'Encodage réponses Es'!BL10)))</f>
        <v/>
      </c>
      <c r="AY12" s="245" t="str">
        <f>IF(E12="A",E12,IF(AND('Encodage réponses Es'!$BU10="!",'Encodage réponses Es'!BR10=""),"!",IF('Encodage réponses Es'!BR10="","",'Encodage réponses Es'!BR10)))</f>
        <v/>
      </c>
      <c r="AZ12" s="245" t="str">
        <f>IF(E12="A",E12,IF(AND('Encodage réponses Es'!$BU10="!",'Encodage réponses Es'!BT10=""),"!",IF('Encodage réponses Es'!BT10="","",'Encodage réponses Es'!BT10)))</f>
        <v/>
      </c>
      <c r="BA12" s="385" t="str">
        <f t="shared" si="8"/>
        <v/>
      </c>
      <c r="BB12" s="386"/>
      <c r="BC12" s="165" t="str">
        <f>IF(E12="A",E12,IF(AND('Encodage réponses Es'!$BU10="!",'Encodage réponses Es'!M10=""),"!",IF('Encodage réponses Es'!M10="","",'Encodage réponses Es'!M10)))</f>
        <v/>
      </c>
      <c r="BD12" s="165" t="str">
        <f>IF(E12="A",E12,IF(AND('Encodage réponses Es'!$BU10="!",'Encodage réponses Es'!N10=""),"!",IF('Encodage réponses Es'!N10="","",'Encodage réponses Es'!N10)))</f>
        <v/>
      </c>
      <c r="BE12" s="165" t="str">
        <f>IF(E12="A",E12,IF(AND('Encodage réponses Es'!$BU10="!",'Encodage réponses Es'!O10=""),"!",IF('Encodage réponses Es'!O10="","",'Encodage réponses Es'!O10)))</f>
        <v/>
      </c>
      <c r="BF12" s="165" t="str">
        <f>IF(E12="A",E12,IF(AND('Encodage réponses Es'!$BU10="!",'Encodage réponses Es'!P10=""),"!",IF('Encodage réponses Es'!P10="","",'Encodage réponses Es'!P10)))</f>
        <v/>
      </c>
      <c r="BG12" s="138" t="str">
        <f>IF(E12="A",E12,IF(AND('Encodage réponses Es'!$BU10="!",'Encodage réponses Es'!S10=""),"!",IF('Encodage réponses Es'!S10="","",'Encodage réponses Es'!S10)))</f>
        <v/>
      </c>
      <c r="BH12" s="138" t="str">
        <f>IF(E12="A",E12,IF(AND('Encodage réponses Es'!$BU10="!",'Encodage réponses Es'!T10=""),"!",IF('Encodage réponses Es'!T10="","",'Encodage réponses Es'!T10)))</f>
        <v/>
      </c>
      <c r="BI12" s="138" t="str">
        <f>IF(E12="A",E12,IF(AND('Encodage réponses Es'!$BU10="!",'Encodage réponses Es'!U10=""),"!",IF('Encodage réponses Es'!U10="","",'Encodage réponses Es'!U10)))</f>
        <v/>
      </c>
      <c r="BJ12" s="138" t="str">
        <f>IF(E12="A",E12,IF(AND('Encodage réponses Es'!$BU10="!",'Encodage réponses Es'!Z10=""),"!",IF('Encodage réponses Es'!Z10="","",'Encodage réponses Es'!Z10)))</f>
        <v/>
      </c>
      <c r="BK12" s="138" t="str">
        <f>IF(E12="A",E12,IF(AND('Encodage réponses Es'!$BU10="!",'Encodage réponses Es'!AF10=""),"!",IF('Encodage réponses Es'!AF10="","",'Encodage réponses Es'!AF10)))</f>
        <v/>
      </c>
      <c r="BL12" s="138" t="str">
        <f>IF(E12="A",E12,IF(AND('Encodage réponses Es'!$BU10="!",'Encodage réponses Es'!AJ10=""),"!",IF('Encodage réponses Es'!AJ10="","",'Encodage réponses Es'!AJ10)))</f>
        <v/>
      </c>
      <c r="BM12" s="138" t="str">
        <f>IF(E12="A",E12,IF(AND('Encodage réponses Es'!$BU10="!",'Encodage réponses Es'!AO10=""),"!",IF('Encodage réponses Es'!AO10="","",'Encodage réponses Es'!AO10)))</f>
        <v/>
      </c>
      <c r="BN12" s="138" t="str">
        <f>IF(E12="A",E12,IF(AND('Encodage réponses Es'!$BU10="!",'Encodage réponses Es'!AP10=""),"!",IF('Encodage réponses Es'!AP10="","",'Encodage réponses Es'!AP10)))</f>
        <v/>
      </c>
      <c r="BO12" s="138" t="str">
        <f>IF(E12="A",E12,IF(AND('Encodage réponses Es'!$BU10="!",'Encodage réponses Es'!AQ10=""),"!",IF('Encodage réponses Es'!AQ10="","",'Encodage réponses Es'!AQ10)))</f>
        <v/>
      </c>
      <c r="BP12" s="138" t="str">
        <f>IF(E12="A",E12,IF(AND('Encodage réponses Es'!$BU10="!",'Encodage réponses Es'!AR10=""),"!",IF('Encodage réponses Es'!AR10="","",'Encodage réponses Es'!AR10)))</f>
        <v/>
      </c>
      <c r="BQ12" s="138" t="str">
        <f>IF(E12="A",E12,IF(AND('Encodage réponses Es'!$BU10="!",'Encodage réponses Es'!AS10=""),"!",IF('Encodage réponses Es'!AS10="","",'Encodage réponses Es'!AS10)))</f>
        <v/>
      </c>
      <c r="BR12" s="138" t="str">
        <f>IF(E12="A",E12,IF(AND('Encodage réponses Es'!$BU10="!",'Encodage réponses Es'!AT10=""),"!",IF('Encodage réponses Es'!AT10="","",'Encodage réponses Es'!AT10)))</f>
        <v/>
      </c>
      <c r="BS12" s="138" t="str">
        <f>IF(E12="A",E12,IF(AND('Encodage réponses Es'!$BU10="!",'Encodage réponses Es'!AU10=""),"!",IF('Encodage réponses Es'!AU10="","",'Encodage réponses Es'!AU10)))</f>
        <v/>
      </c>
      <c r="BT12" s="138" t="str">
        <f>IF(E12="A",E12,IF(AND('Encodage réponses Es'!$BU10="!",'Encodage réponses Es'!AV10=""),"!",IF('Encodage réponses Es'!AV10="","",'Encodage réponses Es'!AV10)))</f>
        <v/>
      </c>
      <c r="BU12" s="138" t="str">
        <f>IF(E12="A",E12,IF(AND('Encodage réponses Es'!$BU10="!",'Encodage réponses Es'!AW10=""),"!",IF('Encodage réponses Es'!AW10="","",'Encodage réponses Es'!AW10)))</f>
        <v/>
      </c>
      <c r="BV12" s="138" t="str">
        <f>IF(E12="A",E12,IF(AND('Encodage réponses Es'!$BU10="!",'Encodage réponses Es'!AX10=""),"!",IF('Encodage réponses Es'!AX10="","",'Encodage réponses Es'!AX10)))</f>
        <v/>
      </c>
      <c r="BW12" s="138" t="str">
        <f>IF(E12="A",E12,IF(AND('Encodage réponses Es'!$BU10="!",'Encodage réponses Es'!AY10=""),"!",IF('Encodage réponses Es'!AY10="","",'Encodage réponses Es'!AY10)))</f>
        <v/>
      </c>
      <c r="BX12" s="138" t="str">
        <f>IF(E12="A",E12,IF(AND('Encodage réponses Es'!$BU10="!",'Encodage réponses Es'!AZ10=""),"!",IF('Encodage réponses Es'!AZ10="","",'Encodage réponses Es'!AZ10)))</f>
        <v/>
      </c>
      <c r="BY12" s="138" t="str">
        <f>IF(E12="A",E12,IF(AND('Encodage réponses Es'!$BU10="!",'Encodage réponses Es'!BA10=""),"!",IF('Encodage réponses Es'!BA10="","",'Encodage réponses Es'!BA10)))</f>
        <v/>
      </c>
      <c r="BZ12" s="138" t="str">
        <f>IF(E12="A",E12,IF(AND('Encodage réponses Es'!$BU10="!",'Encodage réponses Es'!BB10=""),"!",IF('Encodage réponses Es'!BB10="","",'Encodage réponses Es'!BB10)))</f>
        <v/>
      </c>
      <c r="CA12" s="138" t="str">
        <f>IF(E12="A",E12,IF(AND('Encodage réponses Es'!$BU10="!",'Encodage réponses Es'!BF10=""),"!",IF('Encodage réponses Es'!BF10="","",'Encodage réponses Es'!BF10)))</f>
        <v/>
      </c>
      <c r="CB12" s="138" t="str">
        <f>IF(E12="A",E12,IF(AND('Encodage réponses Es'!$BU10="!",'Encodage réponses Es'!BG10=""),"!",IF('Encodage réponses Es'!BG10="","",'Encodage réponses Es'!BG10)))</f>
        <v/>
      </c>
      <c r="CC12" s="138" t="str">
        <f>IF(E12="A",E12,IF(AND('Encodage réponses Es'!$BU10="!",'Encodage réponses Es'!BH10=""),"!",IF('Encodage réponses Es'!BH10="","",'Encodage réponses Es'!BH10)))</f>
        <v/>
      </c>
      <c r="CD12" s="138" t="str">
        <f>IF(E12="A",E12,IF(AND('Encodage réponses Es'!$BU10="!",'Encodage réponses Es'!BM10=""),"!",IF('Encodage réponses Es'!BM10="","",'Encodage réponses Es'!BM10)))</f>
        <v/>
      </c>
      <c r="CE12" s="138" t="str">
        <f>IF(E12="A",E12,IF(AND('Encodage réponses Es'!$BU10="!",'Encodage réponses Es'!BS10=""),"!",IF('Encodage réponses Es'!BS10="","",'Encodage réponses Es'!BS10)))</f>
        <v/>
      </c>
      <c r="CF12" s="383" t="str">
        <f t="shared" si="9"/>
        <v/>
      </c>
      <c r="CG12" s="384"/>
    </row>
    <row r="13" spans="1:85" ht="11.25" customHeight="1" x14ac:dyDescent="0.25">
      <c r="A13" s="440"/>
      <c r="B13" s="441"/>
      <c r="C13" s="19">
        <v>9</v>
      </c>
      <c r="D13" s="248" t="str">
        <f>IF('Encodage réponses Es'!F11=0,"",'Encodage réponses Es'!F11)</f>
        <v/>
      </c>
      <c r="E13" s="250" t="str">
        <f>IF('Encodage réponses Es'!I11="","",'Encodage réponses Es'!I11)</f>
        <v/>
      </c>
      <c r="F13" s="83"/>
      <c r="G13" s="258" t="str">
        <f t="shared" si="0"/>
        <v/>
      </c>
      <c r="H13" s="135" t="str">
        <f t="shared" si="1"/>
        <v/>
      </c>
      <c r="I13" s="139"/>
      <c r="J13" s="258" t="str">
        <f t="shared" si="2"/>
        <v/>
      </c>
      <c r="K13" s="135" t="str">
        <f t="shared" si="3"/>
        <v/>
      </c>
      <c r="L13" s="139"/>
      <c r="M13" s="160" t="str">
        <f t="shared" si="4"/>
        <v/>
      </c>
      <c r="N13" s="135" t="str">
        <f t="shared" si="5"/>
        <v/>
      </c>
      <c r="O13" s="126"/>
      <c r="P13" s="245" t="str">
        <f>IF(E13="A",E13,IF(AND('Encodage réponses Es'!$BU11="!",'Encodage réponses Es'!Q11=""),"!",IF('Encodage réponses Es'!Q11="","",'Encodage réponses Es'!Q11)))</f>
        <v/>
      </c>
      <c r="Q13" s="245" t="str">
        <f>IF(E13="A",E13,IF(AND('Encodage réponses Es'!$BU11="!",'Encodage réponses Es'!AH11=""),"!",IF('Encodage réponses Es'!AH11="","",'Encodage réponses Es'!AH11)))</f>
        <v/>
      </c>
      <c r="R13" s="245" t="str">
        <f>IF(E13="A",E13,IF(AND('Encodage réponses Es'!$BU11="!",'Encodage réponses Es'!BC11=""),"!",IF('Encodage réponses Es'!BC11="","",'Encodage réponses Es'!BC11)))</f>
        <v/>
      </c>
      <c r="S13" s="245" t="str">
        <f>IF(E13="A",E13,IF(AND('Encodage réponses Es'!$BU11="!",'Encodage réponses Es'!BN11=""),"!",IF('Encodage réponses Es'!BN11="","",'Encodage réponses Es'!BN11)))</f>
        <v/>
      </c>
      <c r="T13" s="383" t="str">
        <f t="shared" si="6"/>
        <v/>
      </c>
      <c r="U13" s="384"/>
      <c r="V13" s="246" t="str">
        <f>IF(E13="A",E13,IF(AND('Encodage réponses Es'!$BU11="!",'Encodage réponses Es'!K11=""),"!",IF('Encodage réponses Es'!K11="","",'Encodage réponses Es'!K11)))</f>
        <v/>
      </c>
      <c r="W13" s="245" t="str">
        <f>IF(E13="A",E13,IF(AND('Encodage réponses Es'!$BU11="!",'Encodage réponses Es'!L11=""),"!",IF('Encodage réponses Es'!L11="","",'Encodage réponses Es'!L11)))</f>
        <v/>
      </c>
      <c r="X13" s="245" t="str">
        <f>IF(E13="A",E13,IF(AND('Encodage réponses Es'!$BU11="!",'Encodage réponses Es'!AB11=""),"!",IF('Encodage réponses Es'!AB11="","",'Encodage réponses Es'!AB11)))</f>
        <v/>
      </c>
      <c r="Y13" s="245" t="str">
        <f>IF(E13="A",E13,IF(AND('Encodage réponses Es'!$BU11="!",'Encodage réponses Es'!AC11=""),"!",IF('Encodage réponses Es'!AC11="","",'Encodage réponses Es'!AC11)))</f>
        <v/>
      </c>
      <c r="Z13" s="245" t="str">
        <f>IF(E13="A",E13,IF(AND('Encodage réponses Es'!$BU11="!",'Encodage réponses Es'!AD11=""),"!",IF('Encodage réponses Es'!AD11="","",'Encodage réponses Es'!AD11)))</f>
        <v/>
      </c>
      <c r="AA13" s="245" t="str">
        <f>IF(E13="A",E13,IF(AND('Encodage réponses Es'!$BU11="!",'Encodage réponses Es'!AI11=""),"!",IF('Encodage réponses Es'!AI11="","",'Encodage réponses Es'!AI11)))</f>
        <v/>
      </c>
      <c r="AB13" s="245" t="str">
        <f>IF(E13="A",E13,IF(AND('Encodage réponses Es'!$BU11="!",'Encodage réponses Es'!AL11=""),"!",IF('Encodage réponses Es'!AL11="","",'Encodage réponses Es'!AL11)))</f>
        <v/>
      </c>
      <c r="AC13" s="245" t="str">
        <f>IF(E13="A",E13,IF(AND('Encodage réponses Es'!$BU11="!",'Encodage réponses Es'!AM11=""),"!",IF('Encodage réponses Es'!AM11="","",'Encodage réponses Es'!AM11)))</f>
        <v/>
      </c>
      <c r="AD13" s="245" t="str">
        <f>IF(E13="A",E13,IF(AND('Encodage réponses Es'!$BU11="!",'Encodage réponses Es'!BO11=""),"!",IF('Encodage réponses Es'!BO11="","",'Encodage réponses Es'!BO11)))</f>
        <v/>
      </c>
      <c r="AE13" s="245" t="str">
        <f>IF(E13="A",E13,IF(AND('Encodage réponses Es'!$BU11="!",'Encodage réponses Es'!BP11=""),"!",IF('Encodage réponses Es'!BP11="","",'Encodage réponses Es'!BP11)))</f>
        <v/>
      </c>
      <c r="AF13" s="245" t="str">
        <f>IF(E13="A",E13,IF(AND('Encodage réponses Es'!$BU11="!",'Encodage réponses Es'!BQ11=""),"!",IF('Encodage réponses Es'!BQ11="","",'Encodage réponses Es'!BQ11)))</f>
        <v/>
      </c>
      <c r="AG13" s="383" t="str">
        <f t="shared" si="7"/>
        <v/>
      </c>
      <c r="AH13" s="384"/>
      <c r="AI13" s="246" t="str">
        <f>IF(E13="A",E13,IF(AND('Encodage réponses Es'!$BU11="!",'Encodage réponses Es'!R11=""),"!",IF('Encodage réponses Es'!R11="","",'Encodage réponses Es'!R11)))</f>
        <v/>
      </c>
      <c r="AJ13" s="245" t="str">
        <f>IF(E13="A",E13,IF(AND('Encodage réponses Es'!$BU11="!",'Encodage réponses Es'!V11=""),"!",IF('Encodage réponses Es'!V11="","",'Encodage réponses Es'!V11)))</f>
        <v/>
      </c>
      <c r="AK13" s="245" t="str">
        <f>IF(E13="A",E13,IF(AND('Encodage réponses Es'!$BU11="!",'Encodage réponses Es'!W11=""),"!",IF('Encodage réponses Es'!W11="","",'Encodage réponses Es'!W11)))</f>
        <v/>
      </c>
      <c r="AL13" s="245" t="str">
        <f>IF(E13="A",E13,IF(AND('Encodage réponses Es'!$BU11="!",'Encodage réponses Es'!X11=""),"!",IF('Encodage réponses Es'!X11="","",'Encodage réponses Es'!X11)))</f>
        <v/>
      </c>
      <c r="AM13" s="245" t="str">
        <f>IF(E13="A",E13,IF(AND('Encodage réponses Es'!$BU11="!",'Encodage réponses Es'!Y11=""),"!",IF('Encodage réponses Es'!Y11="","",'Encodage réponses Es'!Y11)))</f>
        <v/>
      </c>
      <c r="AN13" s="245" t="str">
        <f>IF(E13="A",E13,IF(AND('Encodage réponses Es'!$BU11="!",'Encodage réponses Es'!AA11=""),"!",IF('Encodage réponses Es'!AA11="","",'Encodage réponses Es'!AA11)))</f>
        <v/>
      </c>
      <c r="AO13" s="245" t="str">
        <f>IF(E13="A",E13,IF(AND('Encodage réponses Es'!$BU11="!",'Encodage réponses Es'!AE11=""),"!",IF('Encodage réponses Es'!AE11="","",'Encodage réponses Es'!AE11)))</f>
        <v/>
      </c>
      <c r="AP13" s="245" t="str">
        <f>IF(E13="A",E13,IF(AND('Encodage réponses Es'!$BU11="!",'Encodage réponses Es'!AG11=""),"!",IF('Encodage réponses Es'!AG11="","",'Encodage réponses Es'!AG11)))</f>
        <v/>
      </c>
      <c r="AQ13" s="245" t="str">
        <f>IF(E13="A",E13,IF(AND('Encodage réponses Es'!$BU11="!",'Encodage réponses Es'!AK11=""),"!",IF('Encodage réponses Es'!AK11="","",'Encodage réponses Es'!AK11)))</f>
        <v/>
      </c>
      <c r="AR13" s="245" t="str">
        <f>IF(E13="A",E13,IF(AND('Encodage réponses Es'!$BU11="!",'Encodage réponses Es'!AN11=""),"!",IF('Encodage réponses Es'!AN11="","",'Encodage réponses Es'!AN11)))</f>
        <v/>
      </c>
      <c r="AS13" s="245" t="str">
        <f>IF(E13="A",E13,IF(AND('Encodage réponses Es'!$BU11="!",'Encodage réponses Es'!BD11=""),"!",IF('Encodage réponses Es'!BD11="","",'Encodage réponses Es'!BD11)))</f>
        <v/>
      </c>
      <c r="AT13" s="245" t="str">
        <f>IF(E13="A",E13,IF(AND('Encodage réponses Es'!$BU11="!",'Encodage réponses Es'!BE11=""),"!",IF('Encodage réponses Es'!BE11="","",'Encodage réponses Es'!BE11)))</f>
        <v/>
      </c>
      <c r="AU13" s="245" t="str">
        <f>IF(E13="A",E13,IF(AND('Encodage réponses Es'!$BU11="!",'Encodage réponses Es'!BI11=""),"!",IF('Encodage réponses Es'!BI11="","",'Encodage réponses Es'!BI11)))</f>
        <v/>
      </c>
      <c r="AV13" s="245" t="str">
        <f>IF(E13="A",E13,IF(AND('Encodage réponses Es'!$BU11="!",'Encodage réponses Es'!BJ11=""),"!",IF('Encodage réponses Es'!BJ11="","",'Encodage réponses Es'!BJ11)))</f>
        <v/>
      </c>
      <c r="AW13" s="245" t="str">
        <f>IF(E13="A",E13,IF(AND('Encodage réponses Es'!$BU11="!",'Encodage réponses Es'!BK11=""),"!",IF('Encodage réponses Es'!BK11="","",'Encodage réponses Es'!BK11)))</f>
        <v/>
      </c>
      <c r="AX13" s="245" t="str">
        <f>IF(E13="A",E13,IF(AND('Encodage réponses Es'!$BU11="!",'Encodage réponses Es'!BL11=""),"!",IF('Encodage réponses Es'!BL11="","",'Encodage réponses Es'!BL11)))</f>
        <v/>
      </c>
      <c r="AY13" s="245" t="str">
        <f>IF(E13="A",E13,IF(AND('Encodage réponses Es'!$BU11="!",'Encodage réponses Es'!BR11=""),"!",IF('Encodage réponses Es'!BR11="","",'Encodage réponses Es'!BR11)))</f>
        <v/>
      </c>
      <c r="AZ13" s="245" t="str">
        <f>IF(E13="A",E13,IF(AND('Encodage réponses Es'!$BU11="!",'Encodage réponses Es'!BT11=""),"!",IF('Encodage réponses Es'!BT11="","",'Encodage réponses Es'!BT11)))</f>
        <v/>
      </c>
      <c r="BA13" s="385" t="str">
        <f t="shared" si="8"/>
        <v/>
      </c>
      <c r="BB13" s="386"/>
      <c r="BC13" s="165" t="str">
        <f>IF(E13="A",E13,IF(AND('Encodage réponses Es'!$BU11="!",'Encodage réponses Es'!M11=""),"!",IF('Encodage réponses Es'!M11="","",'Encodage réponses Es'!M11)))</f>
        <v/>
      </c>
      <c r="BD13" s="165" t="str">
        <f>IF(E13="A",E13,IF(AND('Encodage réponses Es'!$BU11="!",'Encodage réponses Es'!N11=""),"!",IF('Encodage réponses Es'!N11="","",'Encodage réponses Es'!N11)))</f>
        <v/>
      </c>
      <c r="BE13" s="165" t="str">
        <f>IF(E13="A",E13,IF(AND('Encodage réponses Es'!$BU11="!",'Encodage réponses Es'!O11=""),"!",IF('Encodage réponses Es'!O11="","",'Encodage réponses Es'!O11)))</f>
        <v/>
      </c>
      <c r="BF13" s="165" t="str">
        <f>IF(E13="A",E13,IF(AND('Encodage réponses Es'!$BU11="!",'Encodage réponses Es'!P11=""),"!",IF('Encodage réponses Es'!P11="","",'Encodage réponses Es'!P11)))</f>
        <v/>
      </c>
      <c r="BG13" s="138" t="str">
        <f>IF(E13="A",E13,IF(AND('Encodage réponses Es'!$BU11="!",'Encodage réponses Es'!S11=""),"!",IF('Encodage réponses Es'!S11="","",'Encodage réponses Es'!S11)))</f>
        <v/>
      </c>
      <c r="BH13" s="138" t="str">
        <f>IF(E13="A",E13,IF(AND('Encodage réponses Es'!$BU11="!",'Encodage réponses Es'!T11=""),"!",IF('Encodage réponses Es'!T11="","",'Encodage réponses Es'!T11)))</f>
        <v/>
      </c>
      <c r="BI13" s="138" t="str">
        <f>IF(E13="A",E13,IF(AND('Encodage réponses Es'!$BU11="!",'Encodage réponses Es'!U11=""),"!",IF('Encodage réponses Es'!U11="","",'Encodage réponses Es'!U11)))</f>
        <v/>
      </c>
      <c r="BJ13" s="138" t="str">
        <f>IF(E13="A",E13,IF(AND('Encodage réponses Es'!$BU11="!",'Encodage réponses Es'!Z11=""),"!",IF('Encodage réponses Es'!Z11="","",'Encodage réponses Es'!Z11)))</f>
        <v/>
      </c>
      <c r="BK13" s="138" t="str">
        <f>IF(E13="A",E13,IF(AND('Encodage réponses Es'!$BU11="!",'Encodage réponses Es'!AF11=""),"!",IF('Encodage réponses Es'!AF11="","",'Encodage réponses Es'!AF11)))</f>
        <v/>
      </c>
      <c r="BL13" s="138" t="str">
        <f>IF(E13="A",E13,IF(AND('Encodage réponses Es'!$BU11="!",'Encodage réponses Es'!AJ11=""),"!",IF('Encodage réponses Es'!AJ11="","",'Encodage réponses Es'!AJ11)))</f>
        <v/>
      </c>
      <c r="BM13" s="138" t="str">
        <f>IF(E13="A",E13,IF(AND('Encodage réponses Es'!$BU11="!",'Encodage réponses Es'!AO11=""),"!",IF('Encodage réponses Es'!AO11="","",'Encodage réponses Es'!AO11)))</f>
        <v/>
      </c>
      <c r="BN13" s="138" t="str">
        <f>IF(E13="A",E13,IF(AND('Encodage réponses Es'!$BU11="!",'Encodage réponses Es'!AP11=""),"!",IF('Encodage réponses Es'!AP11="","",'Encodage réponses Es'!AP11)))</f>
        <v/>
      </c>
      <c r="BO13" s="138" t="str">
        <f>IF(E13="A",E13,IF(AND('Encodage réponses Es'!$BU11="!",'Encodage réponses Es'!AQ11=""),"!",IF('Encodage réponses Es'!AQ11="","",'Encodage réponses Es'!AQ11)))</f>
        <v/>
      </c>
      <c r="BP13" s="138" t="str">
        <f>IF(E13="A",E13,IF(AND('Encodage réponses Es'!$BU11="!",'Encodage réponses Es'!AR11=""),"!",IF('Encodage réponses Es'!AR11="","",'Encodage réponses Es'!AR11)))</f>
        <v/>
      </c>
      <c r="BQ13" s="138" t="str">
        <f>IF(E13="A",E13,IF(AND('Encodage réponses Es'!$BU11="!",'Encodage réponses Es'!AS11=""),"!",IF('Encodage réponses Es'!AS11="","",'Encodage réponses Es'!AS11)))</f>
        <v/>
      </c>
      <c r="BR13" s="138" t="str">
        <f>IF(E13="A",E13,IF(AND('Encodage réponses Es'!$BU11="!",'Encodage réponses Es'!AT11=""),"!",IF('Encodage réponses Es'!AT11="","",'Encodage réponses Es'!AT11)))</f>
        <v/>
      </c>
      <c r="BS13" s="138" t="str">
        <f>IF(E13="A",E13,IF(AND('Encodage réponses Es'!$BU11="!",'Encodage réponses Es'!AU11=""),"!",IF('Encodage réponses Es'!AU11="","",'Encodage réponses Es'!AU11)))</f>
        <v/>
      </c>
      <c r="BT13" s="138" t="str">
        <f>IF(E13="A",E13,IF(AND('Encodage réponses Es'!$BU11="!",'Encodage réponses Es'!AV11=""),"!",IF('Encodage réponses Es'!AV11="","",'Encodage réponses Es'!AV11)))</f>
        <v/>
      </c>
      <c r="BU13" s="138" t="str">
        <f>IF(E13="A",E13,IF(AND('Encodage réponses Es'!$BU11="!",'Encodage réponses Es'!AW11=""),"!",IF('Encodage réponses Es'!AW11="","",'Encodage réponses Es'!AW11)))</f>
        <v/>
      </c>
      <c r="BV13" s="138" t="str">
        <f>IF(E13="A",E13,IF(AND('Encodage réponses Es'!$BU11="!",'Encodage réponses Es'!AX11=""),"!",IF('Encodage réponses Es'!AX11="","",'Encodage réponses Es'!AX11)))</f>
        <v/>
      </c>
      <c r="BW13" s="138" t="str">
        <f>IF(E13="A",E13,IF(AND('Encodage réponses Es'!$BU11="!",'Encodage réponses Es'!AY11=""),"!",IF('Encodage réponses Es'!AY11="","",'Encodage réponses Es'!AY11)))</f>
        <v/>
      </c>
      <c r="BX13" s="138" t="str">
        <f>IF(E13="A",E13,IF(AND('Encodage réponses Es'!$BU11="!",'Encodage réponses Es'!AZ11=""),"!",IF('Encodage réponses Es'!AZ11="","",'Encodage réponses Es'!AZ11)))</f>
        <v/>
      </c>
      <c r="BY13" s="138" t="str">
        <f>IF(E13="A",E13,IF(AND('Encodage réponses Es'!$BU11="!",'Encodage réponses Es'!BA11=""),"!",IF('Encodage réponses Es'!BA11="","",'Encodage réponses Es'!BA11)))</f>
        <v/>
      </c>
      <c r="BZ13" s="138" t="str">
        <f>IF(E13="A",E13,IF(AND('Encodage réponses Es'!$BU11="!",'Encodage réponses Es'!BB11=""),"!",IF('Encodage réponses Es'!BB11="","",'Encodage réponses Es'!BB11)))</f>
        <v/>
      </c>
      <c r="CA13" s="138" t="str">
        <f>IF(E13="A",E13,IF(AND('Encodage réponses Es'!$BU11="!",'Encodage réponses Es'!BF11=""),"!",IF('Encodage réponses Es'!BF11="","",'Encodage réponses Es'!BF11)))</f>
        <v/>
      </c>
      <c r="CB13" s="138" t="str">
        <f>IF(E13="A",E13,IF(AND('Encodage réponses Es'!$BU11="!",'Encodage réponses Es'!BG11=""),"!",IF('Encodage réponses Es'!BG11="","",'Encodage réponses Es'!BG11)))</f>
        <v/>
      </c>
      <c r="CC13" s="138" t="str">
        <f>IF(E13="A",E13,IF(AND('Encodage réponses Es'!$BU11="!",'Encodage réponses Es'!BH11=""),"!",IF('Encodage réponses Es'!BH11="","",'Encodage réponses Es'!BH11)))</f>
        <v/>
      </c>
      <c r="CD13" s="138" t="str">
        <f>IF(E13="A",E13,IF(AND('Encodage réponses Es'!$BU11="!",'Encodage réponses Es'!BM11=""),"!",IF('Encodage réponses Es'!BM11="","",'Encodage réponses Es'!BM11)))</f>
        <v/>
      </c>
      <c r="CE13" s="138" t="str">
        <f>IF(E13="A",E13,IF(AND('Encodage réponses Es'!$BU11="!",'Encodage réponses Es'!BS11=""),"!",IF('Encodage réponses Es'!BS11="","",'Encodage réponses Es'!BS11)))</f>
        <v/>
      </c>
      <c r="CF13" s="383" t="str">
        <f t="shared" si="9"/>
        <v/>
      </c>
      <c r="CG13" s="384"/>
    </row>
    <row r="14" spans="1:85" ht="11.25" customHeight="1" x14ac:dyDescent="0.25">
      <c r="A14" s="440"/>
      <c r="B14" s="441"/>
      <c r="C14" s="19">
        <v>10</v>
      </c>
      <c r="D14" s="248" t="str">
        <f>IF('Encodage réponses Es'!F12=0,"",'Encodage réponses Es'!F12)</f>
        <v/>
      </c>
      <c r="E14" s="250" t="str">
        <f>IF('Encodage réponses Es'!I12="","",'Encodage réponses Es'!I12)</f>
        <v/>
      </c>
      <c r="F14" s="83"/>
      <c r="G14" s="258" t="str">
        <f t="shared" si="0"/>
        <v/>
      </c>
      <c r="H14" s="135" t="str">
        <f t="shared" si="1"/>
        <v/>
      </c>
      <c r="I14" s="139"/>
      <c r="J14" s="258" t="str">
        <f t="shared" si="2"/>
        <v/>
      </c>
      <c r="K14" s="135" t="str">
        <f t="shared" si="3"/>
        <v/>
      </c>
      <c r="L14" s="139"/>
      <c r="M14" s="160" t="str">
        <f t="shared" si="4"/>
        <v/>
      </c>
      <c r="N14" s="135" t="str">
        <f t="shared" si="5"/>
        <v/>
      </c>
      <c r="O14" s="126"/>
      <c r="P14" s="245" t="str">
        <f>IF(E14="A",E14,IF(AND('Encodage réponses Es'!$BU12="!",'Encodage réponses Es'!Q12=""),"!",IF('Encodage réponses Es'!Q12="","",'Encodage réponses Es'!Q12)))</f>
        <v/>
      </c>
      <c r="Q14" s="245" t="str">
        <f>IF(E14="A",E14,IF(AND('Encodage réponses Es'!$BU12="!",'Encodage réponses Es'!AH12=""),"!",IF('Encodage réponses Es'!AH12="","",'Encodage réponses Es'!AH12)))</f>
        <v/>
      </c>
      <c r="R14" s="245" t="str">
        <f>IF(E14="A",E14,IF(AND('Encodage réponses Es'!$BU12="!",'Encodage réponses Es'!BC12=""),"!",IF('Encodage réponses Es'!BC12="","",'Encodage réponses Es'!BC12)))</f>
        <v/>
      </c>
      <c r="S14" s="245" t="str">
        <f>IF(E14="A",E14,IF(AND('Encodage réponses Es'!$BU12="!",'Encodage réponses Es'!BN12=""),"!",IF('Encodage réponses Es'!BN12="","",'Encodage réponses Es'!BN12)))</f>
        <v/>
      </c>
      <c r="T14" s="383" t="str">
        <f t="shared" si="6"/>
        <v/>
      </c>
      <c r="U14" s="384"/>
      <c r="V14" s="246" t="str">
        <f>IF(E14="A",E14,IF(AND('Encodage réponses Es'!$BU12="!",'Encodage réponses Es'!K12=""),"!",IF('Encodage réponses Es'!K12="","",'Encodage réponses Es'!K12)))</f>
        <v/>
      </c>
      <c r="W14" s="245" t="str">
        <f>IF(E14="A",E14,IF(AND('Encodage réponses Es'!$BU12="!",'Encodage réponses Es'!L12=""),"!",IF('Encodage réponses Es'!L12="","",'Encodage réponses Es'!L12)))</f>
        <v/>
      </c>
      <c r="X14" s="245" t="str">
        <f>IF(E14="A",E14,IF(AND('Encodage réponses Es'!$BU12="!",'Encodage réponses Es'!AB12=""),"!",IF('Encodage réponses Es'!AB12="","",'Encodage réponses Es'!AB12)))</f>
        <v/>
      </c>
      <c r="Y14" s="245" t="str">
        <f>IF(E14="A",E14,IF(AND('Encodage réponses Es'!$BU12="!",'Encodage réponses Es'!AC12=""),"!",IF('Encodage réponses Es'!AC12="","",'Encodage réponses Es'!AC12)))</f>
        <v/>
      </c>
      <c r="Z14" s="245" t="str">
        <f>IF(E14="A",E14,IF(AND('Encodage réponses Es'!$BU12="!",'Encodage réponses Es'!AD12=""),"!",IF('Encodage réponses Es'!AD12="","",'Encodage réponses Es'!AD12)))</f>
        <v/>
      </c>
      <c r="AA14" s="245" t="str">
        <f>IF(E14="A",E14,IF(AND('Encodage réponses Es'!$BU12="!",'Encodage réponses Es'!AI12=""),"!",IF('Encodage réponses Es'!AI12="","",'Encodage réponses Es'!AI12)))</f>
        <v/>
      </c>
      <c r="AB14" s="245" t="str">
        <f>IF(E14="A",E14,IF(AND('Encodage réponses Es'!$BU12="!",'Encodage réponses Es'!AL12=""),"!",IF('Encodage réponses Es'!AL12="","",'Encodage réponses Es'!AL12)))</f>
        <v/>
      </c>
      <c r="AC14" s="245" t="str">
        <f>IF(E14="A",E14,IF(AND('Encodage réponses Es'!$BU12="!",'Encodage réponses Es'!AM12=""),"!",IF('Encodage réponses Es'!AM12="","",'Encodage réponses Es'!AM12)))</f>
        <v/>
      </c>
      <c r="AD14" s="245" t="str">
        <f>IF(E14="A",E14,IF(AND('Encodage réponses Es'!$BU12="!",'Encodage réponses Es'!BO12=""),"!",IF('Encodage réponses Es'!BO12="","",'Encodage réponses Es'!BO12)))</f>
        <v/>
      </c>
      <c r="AE14" s="245" t="str">
        <f>IF(E14="A",E14,IF(AND('Encodage réponses Es'!$BU12="!",'Encodage réponses Es'!BP12=""),"!",IF('Encodage réponses Es'!BP12="","",'Encodage réponses Es'!BP12)))</f>
        <v/>
      </c>
      <c r="AF14" s="245" t="str">
        <f>IF(E14="A",E14,IF(AND('Encodage réponses Es'!$BU12="!",'Encodage réponses Es'!BQ12=""),"!",IF('Encodage réponses Es'!BQ12="","",'Encodage réponses Es'!BQ12)))</f>
        <v/>
      </c>
      <c r="AG14" s="383" t="str">
        <f t="shared" si="7"/>
        <v/>
      </c>
      <c r="AH14" s="384"/>
      <c r="AI14" s="246" t="str">
        <f>IF(E14="A",E14,IF(AND('Encodage réponses Es'!$BU12="!",'Encodage réponses Es'!R12=""),"!",IF('Encodage réponses Es'!R12="","",'Encodage réponses Es'!R12)))</f>
        <v/>
      </c>
      <c r="AJ14" s="245" t="str">
        <f>IF(E14="A",E14,IF(AND('Encodage réponses Es'!$BU12="!",'Encodage réponses Es'!V12=""),"!",IF('Encodage réponses Es'!V12="","",'Encodage réponses Es'!V12)))</f>
        <v/>
      </c>
      <c r="AK14" s="245" t="str">
        <f>IF(E14="A",E14,IF(AND('Encodage réponses Es'!$BU12="!",'Encodage réponses Es'!W12=""),"!",IF('Encodage réponses Es'!W12="","",'Encodage réponses Es'!W12)))</f>
        <v/>
      </c>
      <c r="AL14" s="245" t="str">
        <f>IF(E14="A",E14,IF(AND('Encodage réponses Es'!$BU12="!",'Encodage réponses Es'!X12=""),"!",IF('Encodage réponses Es'!X12="","",'Encodage réponses Es'!X12)))</f>
        <v/>
      </c>
      <c r="AM14" s="245" t="str">
        <f>IF(E14="A",E14,IF(AND('Encodage réponses Es'!$BU12="!",'Encodage réponses Es'!Y12=""),"!",IF('Encodage réponses Es'!Y12="","",'Encodage réponses Es'!Y12)))</f>
        <v/>
      </c>
      <c r="AN14" s="245" t="str">
        <f>IF(E14="A",E14,IF(AND('Encodage réponses Es'!$BU12="!",'Encodage réponses Es'!AA12=""),"!",IF('Encodage réponses Es'!AA12="","",'Encodage réponses Es'!AA12)))</f>
        <v/>
      </c>
      <c r="AO14" s="245" t="str">
        <f>IF(E14="A",E14,IF(AND('Encodage réponses Es'!$BU12="!",'Encodage réponses Es'!AE12=""),"!",IF('Encodage réponses Es'!AE12="","",'Encodage réponses Es'!AE12)))</f>
        <v/>
      </c>
      <c r="AP14" s="245" t="str">
        <f>IF(E14="A",E14,IF(AND('Encodage réponses Es'!$BU12="!",'Encodage réponses Es'!AG12=""),"!",IF('Encodage réponses Es'!AG12="","",'Encodage réponses Es'!AG12)))</f>
        <v/>
      </c>
      <c r="AQ14" s="245" t="str">
        <f>IF(E14="A",E14,IF(AND('Encodage réponses Es'!$BU12="!",'Encodage réponses Es'!AK12=""),"!",IF('Encodage réponses Es'!AK12="","",'Encodage réponses Es'!AK12)))</f>
        <v/>
      </c>
      <c r="AR14" s="245" t="str">
        <f>IF(E14="A",E14,IF(AND('Encodage réponses Es'!$BU12="!",'Encodage réponses Es'!AN12=""),"!",IF('Encodage réponses Es'!AN12="","",'Encodage réponses Es'!AN12)))</f>
        <v/>
      </c>
      <c r="AS14" s="245" t="str">
        <f>IF(E14="A",E14,IF(AND('Encodage réponses Es'!$BU12="!",'Encodage réponses Es'!BD12=""),"!",IF('Encodage réponses Es'!BD12="","",'Encodage réponses Es'!BD12)))</f>
        <v/>
      </c>
      <c r="AT14" s="245" t="str">
        <f>IF(E14="A",E14,IF(AND('Encodage réponses Es'!$BU12="!",'Encodage réponses Es'!BE12=""),"!",IF('Encodage réponses Es'!BE12="","",'Encodage réponses Es'!BE12)))</f>
        <v/>
      </c>
      <c r="AU14" s="245" t="str">
        <f>IF(E14="A",E14,IF(AND('Encodage réponses Es'!$BU12="!",'Encodage réponses Es'!BI12=""),"!",IF('Encodage réponses Es'!BI12="","",'Encodage réponses Es'!BI12)))</f>
        <v/>
      </c>
      <c r="AV14" s="245" t="str">
        <f>IF(E14="A",E14,IF(AND('Encodage réponses Es'!$BU12="!",'Encodage réponses Es'!BJ12=""),"!",IF('Encodage réponses Es'!BJ12="","",'Encodage réponses Es'!BJ12)))</f>
        <v/>
      </c>
      <c r="AW14" s="245" t="str">
        <f>IF(E14="A",E14,IF(AND('Encodage réponses Es'!$BU12="!",'Encodage réponses Es'!BK12=""),"!",IF('Encodage réponses Es'!BK12="","",'Encodage réponses Es'!BK12)))</f>
        <v/>
      </c>
      <c r="AX14" s="245" t="str">
        <f>IF(E14="A",E14,IF(AND('Encodage réponses Es'!$BU12="!",'Encodage réponses Es'!BL12=""),"!",IF('Encodage réponses Es'!BL12="","",'Encodage réponses Es'!BL12)))</f>
        <v/>
      </c>
      <c r="AY14" s="245" t="str">
        <f>IF(E14="A",E14,IF(AND('Encodage réponses Es'!$BU12="!",'Encodage réponses Es'!BR12=""),"!",IF('Encodage réponses Es'!BR12="","",'Encodage réponses Es'!BR12)))</f>
        <v/>
      </c>
      <c r="AZ14" s="245" t="str">
        <f>IF(E14="A",E14,IF(AND('Encodage réponses Es'!$BU12="!",'Encodage réponses Es'!BT12=""),"!",IF('Encodage réponses Es'!BT12="","",'Encodage réponses Es'!BT12)))</f>
        <v/>
      </c>
      <c r="BA14" s="385" t="str">
        <f t="shared" si="8"/>
        <v/>
      </c>
      <c r="BB14" s="386"/>
      <c r="BC14" s="165" t="str">
        <f>IF(E14="A",E14,IF(AND('Encodage réponses Es'!$BU12="!",'Encodage réponses Es'!M12=""),"!",IF('Encodage réponses Es'!M12="","",'Encodage réponses Es'!M12)))</f>
        <v/>
      </c>
      <c r="BD14" s="165" t="str">
        <f>IF(E14="A",E14,IF(AND('Encodage réponses Es'!$BU12="!",'Encodage réponses Es'!N12=""),"!",IF('Encodage réponses Es'!N12="","",'Encodage réponses Es'!N12)))</f>
        <v/>
      </c>
      <c r="BE14" s="165" t="str">
        <f>IF(E14="A",E14,IF(AND('Encodage réponses Es'!$BU12="!",'Encodage réponses Es'!O12=""),"!",IF('Encodage réponses Es'!O12="","",'Encodage réponses Es'!O12)))</f>
        <v/>
      </c>
      <c r="BF14" s="165" t="str">
        <f>IF(E14="A",E14,IF(AND('Encodage réponses Es'!$BU12="!",'Encodage réponses Es'!P12=""),"!",IF('Encodage réponses Es'!P12="","",'Encodage réponses Es'!P12)))</f>
        <v/>
      </c>
      <c r="BG14" s="138" t="str">
        <f>IF(E14="A",E14,IF(AND('Encodage réponses Es'!$BU12="!",'Encodage réponses Es'!S12=""),"!",IF('Encodage réponses Es'!S12="","",'Encodage réponses Es'!S12)))</f>
        <v/>
      </c>
      <c r="BH14" s="138" t="str">
        <f>IF(E14="A",E14,IF(AND('Encodage réponses Es'!$BU12="!",'Encodage réponses Es'!T12=""),"!",IF('Encodage réponses Es'!T12="","",'Encodage réponses Es'!T12)))</f>
        <v/>
      </c>
      <c r="BI14" s="138" t="str">
        <f>IF(E14="A",E14,IF(AND('Encodage réponses Es'!$BU12="!",'Encodage réponses Es'!U12=""),"!",IF('Encodage réponses Es'!U12="","",'Encodage réponses Es'!U12)))</f>
        <v/>
      </c>
      <c r="BJ14" s="138" t="str">
        <f>IF(E14="A",E14,IF(AND('Encodage réponses Es'!$BU12="!",'Encodage réponses Es'!Z12=""),"!",IF('Encodage réponses Es'!Z12="","",'Encodage réponses Es'!Z12)))</f>
        <v/>
      </c>
      <c r="BK14" s="138" t="str">
        <f>IF(E14="A",E14,IF(AND('Encodage réponses Es'!$BU12="!",'Encodage réponses Es'!AF12=""),"!",IF('Encodage réponses Es'!AF12="","",'Encodage réponses Es'!AF12)))</f>
        <v/>
      </c>
      <c r="BL14" s="138" t="str">
        <f>IF(E14="A",E14,IF(AND('Encodage réponses Es'!$BU12="!",'Encodage réponses Es'!AJ12=""),"!",IF('Encodage réponses Es'!AJ12="","",'Encodage réponses Es'!AJ12)))</f>
        <v/>
      </c>
      <c r="BM14" s="138" t="str">
        <f>IF(E14="A",E14,IF(AND('Encodage réponses Es'!$BU12="!",'Encodage réponses Es'!AO12=""),"!",IF('Encodage réponses Es'!AO12="","",'Encodage réponses Es'!AO12)))</f>
        <v/>
      </c>
      <c r="BN14" s="138" t="str">
        <f>IF(E14="A",E14,IF(AND('Encodage réponses Es'!$BU12="!",'Encodage réponses Es'!AP12=""),"!",IF('Encodage réponses Es'!AP12="","",'Encodage réponses Es'!AP12)))</f>
        <v/>
      </c>
      <c r="BO14" s="138" t="str">
        <f>IF(E14="A",E14,IF(AND('Encodage réponses Es'!$BU12="!",'Encodage réponses Es'!AQ12=""),"!",IF('Encodage réponses Es'!AQ12="","",'Encodage réponses Es'!AQ12)))</f>
        <v/>
      </c>
      <c r="BP14" s="138" t="str">
        <f>IF(E14="A",E14,IF(AND('Encodage réponses Es'!$BU12="!",'Encodage réponses Es'!AR12=""),"!",IF('Encodage réponses Es'!AR12="","",'Encodage réponses Es'!AR12)))</f>
        <v/>
      </c>
      <c r="BQ14" s="138" t="str">
        <f>IF(E14="A",E14,IF(AND('Encodage réponses Es'!$BU12="!",'Encodage réponses Es'!AS12=""),"!",IF('Encodage réponses Es'!AS12="","",'Encodage réponses Es'!AS12)))</f>
        <v/>
      </c>
      <c r="BR14" s="138" t="str">
        <f>IF(E14="A",E14,IF(AND('Encodage réponses Es'!$BU12="!",'Encodage réponses Es'!AT12=""),"!",IF('Encodage réponses Es'!AT12="","",'Encodage réponses Es'!AT12)))</f>
        <v/>
      </c>
      <c r="BS14" s="138" t="str">
        <f>IF(E14="A",E14,IF(AND('Encodage réponses Es'!$BU12="!",'Encodage réponses Es'!AU12=""),"!",IF('Encodage réponses Es'!AU12="","",'Encodage réponses Es'!AU12)))</f>
        <v/>
      </c>
      <c r="BT14" s="138" t="str">
        <f>IF(E14="A",E14,IF(AND('Encodage réponses Es'!$BU12="!",'Encodage réponses Es'!AV12=""),"!",IF('Encodage réponses Es'!AV12="","",'Encodage réponses Es'!AV12)))</f>
        <v/>
      </c>
      <c r="BU14" s="138" t="str">
        <f>IF(E14="A",E14,IF(AND('Encodage réponses Es'!$BU12="!",'Encodage réponses Es'!AW12=""),"!",IF('Encodage réponses Es'!AW12="","",'Encodage réponses Es'!AW12)))</f>
        <v/>
      </c>
      <c r="BV14" s="138" t="str">
        <f>IF(E14="A",E14,IF(AND('Encodage réponses Es'!$BU12="!",'Encodage réponses Es'!AX12=""),"!",IF('Encodage réponses Es'!AX12="","",'Encodage réponses Es'!AX12)))</f>
        <v/>
      </c>
      <c r="BW14" s="138" t="str">
        <f>IF(E14="A",E14,IF(AND('Encodage réponses Es'!$BU12="!",'Encodage réponses Es'!AY12=""),"!",IF('Encodage réponses Es'!AY12="","",'Encodage réponses Es'!AY12)))</f>
        <v/>
      </c>
      <c r="BX14" s="138" t="str">
        <f>IF(E14="A",E14,IF(AND('Encodage réponses Es'!$BU12="!",'Encodage réponses Es'!AZ12=""),"!",IF('Encodage réponses Es'!AZ12="","",'Encodage réponses Es'!AZ12)))</f>
        <v/>
      </c>
      <c r="BY14" s="138" t="str">
        <f>IF(E14="A",E14,IF(AND('Encodage réponses Es'!$BU12="!",'Encodage réponses Es'!BA12=""),"!",IF('Encodage réponses Es'!BA12="","",'Encodage réponses Es'!BA12)))</f>
        <v/>
      </c>
      <c r="BZ14" s="138" t="str">
        <f>IF(E14="A",E14,IF(AND('Encodage réponses Es'!$BU12="!",'Encodage réponses Es'!BB12=""),"!",IF('Encodage réponses Es'!BB12="","",'Encodage réponses Es'!BB12)))</f>
        <v/>
      </c>
      <c r="CA14" s="138" t="str">
        <f>IF(E14="A",E14,IF(AND('Encodage réponses Es'!$BU12="!",'Encodage réponses Es'!BF12=""),"!",IF('Encodage réponses Es'!BF12="","",'Encodage réponses Es'!BF12)))</f>
        <v/>
      </c>
      <c r="CB14" s="138" t="str">
        <f>IF(E14="A",E14,IF(AND('Encodage réponses Es'!$BU12="!",'Encodage réponses Es'!BG12=""),"!",IF('Encodage réponses Es'!BG12="","",'Encodage réponses Es'!BG12)))</f>
        <v/>
      </c>
      <c r="CC14" s="138" t="str">
        <f>IF(E14="A",E14,IF(AND('Encodage réponses Es'!$BU12="!",'Encodage réponses Es'!BH12=""),"!",IF('Encodage réponses Es'!BH12="","",'Encodage réponses Es'!BH12)))</f>
        <v/>
      </c>
      <c r="CD14" s="138" t="str">
        <f>IF(E14="A",E14,IF(AND('Encodage réponses Es'!$BU12="!",'Encodage réponses Es'!BM12=""),"!",IF('Encodage réponses Es'!BM12="","",'Encodage réponses Es'!BM12)))</f>
        <v/>
      </c>
      <c r="CE14" s="138" t="str">
        <f>IF(E14="A",E14,IF(AND('Encodage réponses Es'!$BU12="!",'Encodage réponses Es'!BS12=""),"!",IF('Encodage réponses Es'!BS12="","",'Encodage réponses Es'!BS12)))</f>
        <v/>
      </c>
      <c r="CF14" s="383" t="str">
        <f t="shared" si="9"/>
        <v/>
      </c>
      <c r="CG14" s="384"/>
    </row>
    <row r="15" spans="1:85" ht="11.25" customHeight="1" x14ac:dyDescent="0.25">
      <c r="A15" s="440"/>
      <c r="B15" s="441"/>
      <c r="C15" s="19">
        <v>11</v>
      </c>
      <c r="D15" s="248" t="str">
        <f>IF('Encodage réponses Es'!F13=0,"",'Encodage réponses Es'!F13)</f>
        <v/>
      </c>
      <c r="E15" s="250" t="str">
        <f>IF('Encodage réponses Es'!I13="","",'Encodage réponses Es'!I13)</f>
        <v/>
      </c>
      <c r="F15" s="83"/>
      <c r="G15" s="258" t="str">
        <f t="shared" si="0"/>
        <v/>
      </c>
      <c r="H15" s="135" t="str">
        <f t="shared" si="1"/>
        <v/>
      </c>
      <c r="I15" s="139"/>
      <c r="J15" s="258" t="str">
        <f t="shared" si="2"/>
        <v/>
      </c>
      <c r="K15" s="135" t="str">
        <f t="shared" si="3"/>
        <v/>
      </c>
      <c r="L15" s="139"/>
      <c r="M15" s="160" t="str">
        <f t="shared" si="4"/>
        <v/>
      </c>
      <c r="N15" s="135" t="str">
        <f t="shared" si="5"/>
        <v/>
      </c>
      <c r="O15" s="126"/>
      <c r="P15" s="245" t="str">
        <f>IF(E15="A",E15,IF(AND('Encodage réponses Es'!$BU13="!",'Encodage réponses Es'!Q13=""),"!",IF('Encodage réponses Es'!Q13="","",'Encodage réponses Es'!Q13)))</f>
        <v/>
      </c>
      <c r="Q15" s="245" t="str">
        <f>IF(E15="A",E15,IF(AND('Encodage réponses Es'!$BU13="!",'Encodage réponses Es'!AH13=""),"!",IF('Encodage réponses Es'!AH13="","",'Encodage réponses Es'!AH13)))</f>
        <v/>
      </c>
      <c r="R15" s="245" t="str">
        <f>IF(E15="A",E15,IF(AND('Encodage réponses Es'!$BU13="!",'Encodage réponses Es'!BC13=""),"!",IF('Encodage réponses Es'!BC13="","",'Encodage réponses Es'!BC13)))</f>
        <v/>
      </c>
      <c r="S15" s="245" t="str">
        <f>IF(E15="A",E15,IF(AND('Encodage réponses Es'!$BU13="!",'Encodage réponses Es'!BN13=""),"!",IF('Encodage réponses Es'!BN13="","",'Encodage réponses Es'!BN13)))</f>
        <v/>
      </c>
      <c r="T15" s="383" t="str">
        <f t="shared" si="6"/>
        <v/>
      </c>
      <c r="U15" s="384"/>
      <c r="V15" s="246" t="str">
        <f>IF(E15="A",E15,IF(AND('Encodage réponses Es'!$BU13="!",'Encodage réponses Es'!K13=""),"!",IF('Encodage réponses Es'!K13="","",'Encodage réponses Es'!K13)))</f>
        <v/>
      </c>
      <c r="W15" s="245" t="str">
        <f>IF(E15="A",E15,IF(AND('Encodage réponses Es'!$BU13="!",'Encodage réponses Es'!L13=""),"!",IF('Encodage réponses Es'!L13="","",'Encodage réponses Es'!L13)))</f>
        <v/>
      </c>
      <c r="X15" s="245" t="str">
        <f>IF(E15="A",E15,IF(AND('Encodage réponses Es'!$BU13="!",'Encodage réponses Es'!AB13=""),"!",IF('Encodage réponses Es'!AB13="","",'Encodage réponses Es'!AB13)))</f>
        <v/>
      </c>
      <c r="Y15" s="245" t="str">
        <f>IF(E15="A",E15,IF(AND('Encodage réponses Es'!$BU13="!",'Encodage réponses Es'!AC13=""),"!",IF('Encodage réponses Es'!AC13="","",'Encodage réponses Es'!AC13)))</f>
        <v/>
      </c>
      <c r="Z15" s="245" t="str">
        <f>IF(E15="A",E15,IF(AND('Encodage réponses Es'!$BU13="!",'Encodage réponses Es'!AD13=""),"!",IF('Encodage réponses Es'!AD13="","",'Encodage réponses Es'!AD13)))</f>
        <v/>
      </c>
      <c r="AA15" s="245" t="str">
        <f>IF(E15="A",E15,IF(AND('Encodage réponses Es'!$BU13="!",'Encodage réponses Es'!AI13=""),"!",IF('Encodage réponses Es'!AI13="","",'Encodage réponses Es'!AI13)))</f>
        <v/>
      </c>
      <c r="AB15" s="245" t="str">
        <f>IF(E15="A",E15,IF(AND('Encodage réponses Es'!$BU13="!",'Encodage réponses Es'!AL13=""),"!",IF('Encodage réponses Es'!AL13="","",'Encodage réponses Es'!AL13)))</f>
        <v/>
      </c>
      <c r="AC15" s="245" t="str">
        <f>IF(E15="A",E15,IF(AND('Encodage réponses Es'!$BU13="!",'Encodage réponses Es'!AM13=""),"!",IF('Encodage réponses Es'!AM13="","",'Encodage réponses Es'!AM13)))</f>
        <v/>
      </c>
      <c r="AD15" s="245" t="str">
        <f>IF(E15="A",E15,IF(AND('Encodage réponses Es'!$BU13="!",'Encodage réponses Es'!BO13=""),"!",IF('Encodage réponses Es'!BO13="","",'Encodage réponses Es'!BO13)))</f>
        <v/>
      </c>
      <c r="AE15" s="245" t="str">
        <f>IF(E15="A",E15,IF(AND('Encodage réponses Es'!$BU13="!",'Encodage réponses Es'!BP13=""),"!",IF('Encodage réponses Es'!BP13="","",'Encodage réponses Es'!BP13)))</f>
        <v/>
      </c>
      <c r="AF15" s="245" t="str">
        <f>IF(E15="A",E15,IF(AND('Encodage réponses Es'!$BU13="!",'Encodage réponses Es'!BQ13=""),"!",IF('Encodage réponses Es'!BQ13="","",'Encodage réponses Es'!BQ13)))</f>
        <v/>
      </c>
      <c r="AG15" s="383" t="str">
        <f t="shared" si="7"/>
        <v/>
      </c>
      <c r="AH15" s="384"/>
      <c r="AI15" s="246" t="str">
        <f>IF(E15="A",E15,IF(AND('Encodage réponses Es'!$BU13="!",'Encodage réponses Es'!R13=""),"!",IF('Encodage réponses Es'!R13="","",'Encodage réponses Es'!R13)))</f>
        <v/>
      </c>
      <c r="AJ15" s="245" t="str">
        <f>IF(E15="A",E15,IF(AND('Encodage réponses Es'!$BU13="!",'Encodage réponses Es'!V13=""),"!",IF('Encodage réponses Es'!V13="","",'Encodage réponses Es'!V13)))</f>
        <v/>
      </c>
      <c r="AK15" s="245" t="str">
        <f>IF(E15="A",E15,IF(AND('Encodage réponses Es'!$BU13="!",'Encodage réponses Es'!W13=""),"!",IF('Encodage réponses Es'!W13="","",'Encodage réponses Es'!W13)))</f>
        <v/>
      </c>
      <c r="AL15" s="245" t="str">
        <f>IF(E15="A",E15,IF(AND('Encodage réponses Es'!$BU13="!",'Encodage réponses Es'!X13=""),"!",IF('Encodage réponses Es'!X13="","",'Encodage réponses Es'!X13)))</f>
        <v/>
      </c>
      <c r="AM15" s="245" t="str">
        <f>IF(E15="A",E15,IF(AND('Encodage réponses Es'!$BU13="!",'Encodage réponses Es'!Y13=""),"!",IF('Encodage réponses Es'!Y13="","",'Encodage réponses Es'!Y13)))</f>
        <v/>
      </c>
      <c r="AN15" s="245" t="str">
        <f>IF(E15="A",E15,IF(AND('Encodage réponses Es'!$BU13="!",'Encodage réponses Es'!AA13=""),"!",IF('Encodage réponses Es'!AA13="","",'Encodage réponses Es'!AA13)))</f>
        <v/>
      </c>
      <c r="AO15" s="245" t="str">
        <f>IF(E15="A",E15,IF(AND('Encodage réponses Es'!$BU13="!",'Encodage réponses Es'!AE13=""),"!",IF('Encodage réponses Es'!AE13="","",'Encodage réponses Es'!AE13)))</f>
        <v/>
      </c>
      <c r="AP15" s="245" t="str">
        <f>IF(E15="A",E15,IF(AND('Encodage réponses Es'!$BU13="!",'Encodage réponses Es'!AG13=""),"!",IF('Encodage réponses Es'!AG13="","",'Encodage réponses Es'!AG13)))</f>
        <v/>
      </c>
      <c r="AQ15" s="245" t="str">
        <f>IF(E15="A",E15,IF(AND('Encodage réponses Es'!$BU13="!",'Encodage réponses Es'!AK13=""),"!",IF('Encodage réponses Es'!AK13="","",'Encodage réponses Es'!AK13)))</f>
        <v/>
      </c>
      <c r="AR15" s="245" t="str">
        <f>IF(E15="A",E15,IF(AND('Encodage réponses Es'!$BU13="!",'Encodage réponses Es'!AN13=""),"!",IF('Encodage réponses Es'!AN13="","",'Encodage réponses Es'!AN13)))</f>
        <v/>
      </c>
      <c r="AS15" s="245" t="str">
        <f>IF(E15="A",E15,IF(AND('Encodage réponses Es'!$BU13="!",'Encodage réponses Es'!BD13=""),"!",IF('Encodage réponses Es'!BD13="","",'Encodage réponses Es'!BD13)))</f>
        <v/>
      </c>
      <c r="AT15" s="245" t="str">
        <f>IF(E15="A",E15,IF(AND('Encodage réponses Es'!$BU13="!",'Encodage réponses Es'!BE13=""),"!",IF('Encodage réponses Es'!BE13="","",'Encodage réponses Es'!BE13)))</f>
        <v/>
      </c>
      <c r="AU15" s="245" t="str">
        <f>IF(E15="A",E15,IF(AND('Encodage réponses Es'!$BU13="!",'Encodage réponses Es'!BI13=""),"!",IF('Encodage réponses Es'!BI13="","",'Encodage réponses Es'!BI13)))</f>
        <v/>
      </c>
      <c r="AV15" s="245" t="str">
        <f>IF(E15="A",E15,IF(AND('Encodage réponses Es'!$BU13="!",'Encodage réponses Es'!BJ13=""),"!",IF('Encodage réponses Es'!BJ13="","",'Encodage réponses Es'!BJ13)))</f>
        <v/>
      </c>
      <c r="AW15" s="245" t="str">
        <f>IF(E15="A",E15,IF(AND('Encodage réponses Es'!$BU13="!",'Encodage réponses Es'!BK13=""),"!",IF('Encodage réponses Es'!BK13="","",'Encodage réponses Es'!BK13)))</f>
        <v/>
      </c>
      <c r="AX15" s="245" t="str">
        <f>IF(E15="A",E15,IF(AND('Encodage réponses Es'!$BU13="!",'Encodage réponses Es'!BL13=""),"!",IF('Encodage réponses Es'!BL13="","",'Encodage réponses Es'!BL13)))</f>
        <v/>
      </c>
      <c r="AY15" s="245" t="str">
        <f>IF(E15="A",E15,IF(AND('Encodage réponses Es'!$BU13="!",'Encodage réponses Es'!BR13=""),"!",IF('Encodage réponses Es'!BR13="","",'Encodage réponses Es'!BR13)))</f>
        <v/>
      </c>
      <c r="AZ15" s="245" t="str">
        <f>IF(E15="A",E15,IF(AND('Encodage réponses Es'!$BU13="!",'Encodage réponses Es'!BT13=""),"!",IF('Encodage réponses Es'!BT13="","",'Encodage réponses Es'!BT13)))</f>
        <v/>
      </c>
      <c r="BA15" s="385" t="str">
        <f t="shared" si="8"/>
        <v/>
      </c>
      <c r="BB15" s="386"/>
      <c r="BC15" s="165" t="str">
        <f>IF(E15="A",E15,IF(AND('Encodage réponses Es'!$BU13="!",'Encodage réponses Es'!M13=""),"!",IF('Encodage réponses Es'!M13="","",'Encodage réponses Es'!M13)))</f>
        <v/>
      </c>
      <c r="BD15" s="165" t="str">
        <f>IF(E15="A",E15,IF(AND('Encodage réponses Es'!$BU13="!",'Encodage réponses Es'!N13=""),"!",IF('Encodage réponses Es'!N13="","",'Encodage réponses Es'!N13)))</f>
        <v/>
      </c>
      <c r="BE15" s="165" t="str">
        <f>IF(E15="A",E15,IF(AND('Encodage réponses Es'!$BU13="!",'Encodage réponses Es'!O13=""),"!",IF('Encodage réponses Es'!O13="","",'Encodage réponses Es'!O13)))</f>
        <v/>
      </c>
      <c r="BF15" s="165" t="str">
        <f>IF(E15="A",E15,IF(AND('Encodage réponses Es'!$BU13="!",'Encodage réponses Es'!P13=""),"!",IF('Encodage réponses Es'!P13="","",'Encodage réponses Es'!P13)))</f>
        <v/>
      </c>
      <c r="BG15" s="138" t="str">
        <f>IF(E15="A",E15,IF(AND('Encodage réponses Es'!$BU13="!",'Encodage réponses Es'!S13=""),"!",IF('Encodage réponses Es'!S13="","",'Encodage réponses Es'!S13)))</f>
        <v/>
      </c>
      <c r="BH15" s="138" t="str">
        <f>IF(E15="A",E15,IF(AND('Encodage réponses Es'!$BU13="!",'Encodage réponses Es'!T13=""),"!",IF('Encodage réponses Es'!T13="","",'Encodage réponses Es'!T13)))</f>
        <v/>
      </c>
      <c r="BI15" s="138" t="str">
        <f>IF(E15="A",E15,IF(AND('Encodage réponses Es'!$BU13="!",'Encodage réponses Es'!U13=""),"!",IF('Encodage réponses Es'!U13="","",'Encodage réponses Es'!U13)))</f>
        <v/>
      </c>
      <c r="BJ15" s="138" t="str">
        <f>IF(E15="A",E15,IF(AND('Encodage réponses Es'!$BU13="!",'Encodage réponses Es'!Z13=""),"!",IF('Encodage réponses Es'!Z13="","",'Encodage réponses Es'!Z13)))</f>
        <v/>
      </c>
      <c r="BK15" s="138" t="str">
        <f>IF(E15="A",E15,IF(AND('Encodage réponses Es'!$BU13="!",'Encodage réponses Es'!AF13=""),"!",IF('Encodage réponses Es'!AF13="","",'Encodage réponses Es'!AF13)))</f>
        <v/>
      </c>
      <c r="BL15" s="138" t="str">
        <f>IF(E15="A",E15,IF(AND('Encodage réponses Es'!$BU13="!",'Encodage réponses Es'!AJ13=""),"!",IF('Encodage réponses Es'!AJ13="","",'Encodage réponses Es'!AJ13)))</f>
        <v/>
      </c>
      <c r="BM15" s="138" t="str">
        <f>IF(E15="A",E15,IF(AND('Encodage réponses Es'!$BU13="!",'Encodage réponses Es'!AO13=""),"!",IF('Encodage réponses Es'!AO13="","",'Encodage réponses Es'!AO13)))</f>
        <v/>
      </c>
      <c r="BN15" s="138" t="str">
        <f>IF(E15="A",E15,IF(AND('Encodage réponses Es'!$BU13="!",'Encodage réponses Es'!AP13=""),"!",IF('Encodage réponses Es'!AP13="","",'Encodage réponses Es'!AP13)))</f>
        <v/>
      </c>
      <c r="BO15" s="138" t="str">
        <f>IF(E15="A",E15,IF(AND('Encodage réponses Es'!$BU13="!",'Encodage réponses Es'!AQ13=""),"!",IF('Encodage réponses Es'!AQ13="","",'Encodage réponses Es'!AQ13)))</f>
        <v/>
      </c>
      <c r="BP15" s="138" t="str">
        <f>IF(E15="A",E15,IF(AND('Encodage réponses Es'!$BU13="!",'Encodage réponses Es'!AR13=""),"!",IF('Encodage réponses Es'!AR13="","",'Encodage réponses Es'!AR13)))</f>
        <v/>
      </c>
      <c r="BQ15" s="138" t="str">
        <f>IF(E15="A",E15,IF(AND('Encodage réponses Es'!$BU13="!",'Encodage réponses Es'!AS13=""),"!",IF('Encodage réponses Es'!AS13="","",'Encodage réponses Es'!AS13)))</f>
        <v/>
      </c>
      <c r="BR15" s="138" t="str">
        <f>IF(E15="A",E15,IF(AND('Encodage réponses Es'!$BU13="!",'Encodage réponses Es'!AT13=""),"!",IF('Encodage réponses Es'!AT13="","",'Encodage réponses Es'!AT13)))</f>
        <v/>
      </c>
      <c r="BS15" s="138" t="str">
        <f>IF(E15="A",E15,IF(AND('Encodage réponses Es'!$BU13="!",'Encodage réponses Es'!AU13=""),"!",IF('Encodage réponses Es'!AU13="","",'Encodage réponses Es'!AU13)))</f>
        <v/>
      </c>
      <c r="BT15" s="138" t="str">
        <f>IF(E15="A",E15,IF(AND('Encodage réponses Es'!$BU13="!",'Encodage réponses Es'!AV13=""),"!",IF('Encodage réponses Es'!AV13="","",'Encodage réponses Es'!AV13)))</f>
        <v/>
      </c>
      <c r="BU15" s="138" t="str">
        <f>IF(E15="A",E15,IF(AND('Encodage réponses Es'!$BU13="!",'Encodage réponses Es'!AW13=""),"!",IF('Encodage réponses Es'!AW13="","",'Encodage réponses Es'!AW13)))</f>
        <v/>
      </c>
      <c r="BV15" s="138" t="str">
        <f>IF(E15="A",E15,IF(AND('Encodage réponses Es'!$BU13="!",'Encodage réponses Es'!AX13=""),"!",IF('Encodage réponses Es'!AX13="","",'Encodage réponses Es'!AX13)))</f>
        <v/>
      </c>
      <c r="BW15" s="138" t="str">
        <f>IF(E15="A",E15,IF(AND('Encodage réponses Es'!$BU13="!",'Encodage réponses Es'!AY13=""),"!",IF('Encodage réponses Es'!AY13="","",'Encodage réponses Es'!AY13)))</f>
        <v/>
      </c>
      <c r="BX15" s="138" t="str">
        <f>IF(E15="A",E15,IF(AND('Encodage réponses Es'!$BU13="!",'Encodage réponses Es'!AZ13=""),"!",IF('Encodage réponses Es'!AZ13="","",'Encodage réponses Es'!AZ13)))</f>
        <v/>
      </c>
      <c r="BY15" s="138" t="str">
        <f>IF(E15="A",E15,IF(AND('Encodage réponses Es'!$BU13="!",'Encodage réponses Es'!BA13=""),"!",IF('Encodage réponses Es'!BA13="","",'Encodage réponses Es'!BA13)))</f>
        <v/>
      </c>
      <c r="BZ15" s="138" t="str">
        <f>IF(E15="A",E15,IF(AND('Encodage réponses Es'!$BU13="!",'Encodage réponses Es'!BB13=""),"!",IF('Encodage réponses Es'!BB13="","",'Encodage réponses Es'!BB13)))</f>
        <v/>
      </c>
      <c r="CA15" s="138" t="str">
        <f>IF(E15="A",E15,IF(AND('Encodage réponses Es'!$BU13="!",'Encodage réponses Es'!BF13=""),"!",IF('Encodage réponses Es'!BF13="","",'Encodage réponses Es'!BF13)))</f>
        <v/>
      </c>
      <c r="CB15" s="138" t="str">
        <f>IF(E15="A",E15,IF(AND('Encodage réponses Es'!$BU13="!",'Encodage réponses Es'!BG13=""),"!",IF('Encodage réponses Es'!BG13="","",'Encodage réponses Es'!BG13)))</f>
        <v/>
      </c>
      <c r="CC15" s="138" t="str">
        <f>IF(E15="A",E15,IF(AND('Encodage réponses Es'!$BU13="!",'Encodage réponses Es'!BH13=""),"!",IF('Encodage réponses Es'!BH13="","",'Encodage réponses Es'!BH13)))</f>
        <v/>
      </c>
      <c r="CD15" s="138" t="str">
        <f>IF(E15="A",E15,IF(AND('Encodage réponses Es'!$BU13="!",'Encodage réponses Es'!BM13=""),"!",IF('Encodage réponses Es'!BM13="","",'Encodage réponses Es'!BM13)))</f>
        <v/>
      </c>
      <c r="CE15" s="138" t="str">
        <f>IF(E15="A",E15,IF(AND('Encodage réponses Es'!$BU13="!",'Encodage réponses Es'!BS13=""),"!",IF('Encodage réponses Es'!BS13="","",'Encodage réponses Es'!BS13)))</f>
        <v/>
      </c>
      <c r="CF15" s="383" t="str">
        <f t="shared" si="9"/>
        <v/>
      </c>
      <c r="CG15" s="384"/>
    </row>
    <row r="16" spans="1:85" ht="11.25" customHeight="1" x14ac:dyDescent="0.25">
      <c r="A16" s="440"/>
      <c r="B16" s="441"/>
      <c r="C16" s="19">
        <v>12</v>
      </c>
      <c r="D16" s="248" t="str">
        <f>IF('Encodage réponses Es'!F14=0,"",'Encodage réponses Es'!F14)</f>
        <v/>
      </c>
      <c r="E16" s="250" t="str">
        <f>IF('Encodage réponses Es'!I14="","",'Encodage réponses Es'!I14)</f>
        <v/>
      </c>
      <c r="F16" s="83"/>
      <c r="G16" s="258" t="str">
        <f t="shared" si="0"/>
        <v/>
      </c>
      <c r="H16" s="135" t="str">
        <f t="shared" si="1"/>
        <v/>
      </c>
      <c r="I16" s="139"/>
      <c r="J16" s="258" t="str">
        <f t="shared" si="2"/>
        <v/>
      </c>
      <c r="K16" s="135" t="str">
        <f t="shared" si="3"/>
        <v/>
      </c>
      <c r="L16" s="139"/>
      <c r="M16" s="160" t="str">
        <f t="shared" si="4"/>
        <v/>
      </c>
      <c r="N16" s="135" t="str">
        <f t="shared" si="5"/>
        <v/>
      </c>
      <c r="O16" s="126"/>
      <c r="P16" s="245" t="str">
        <f>IF(E16="A",E16,IF(AND('Encodage réponses Es'!$BU14="!",'Encodage réponses Es'!Q14=""),"!",IF('Encodage réponses Es'!Q14="","",'Encodage réponses Es'!Q14)))</f>
        <v/>
      </c>
      <c r="Q16" s="245" t="str">
        <f>IF(E16="A",E16,IF(AND('Encodage réponses Es'!$BU14="!",'Encodage réponses Es'!AH14=""),"!",IF('Encodage réponses Es'!AH14="","",'Encodage réponses Es'!AH14)))</f>
        <v/>
      </c>
      <c r="R16" s="245" t="str">
        <f>IF(E16="A",E16,IF(AND('Encodage réponses Es'!$BU14="!",'Encodage réponses Es'!BC14=""),"!",IF('Encodage réponses Es'!BC14="","",'Encodage réponses Es'!BC14)))</f>
        <v/>
      </c>
      <c r="S16" s="245" t="str">
        <f>IF(E16="A",E16,IF(AND('Encodage réponses Es'!$BU14="!",'Encodage réponses Es'!BN14=""),"!",IF('Encodage réponses Es'!BN14="","",'Encodage réponses Es'!BN14)))</f>
        <v/>
      </c>
      <c r="T16" s="383" t="str">
        <f t="shared" si="6"/>
        <v/>
      </c>
      <c r="U16" s="384"/>
      <c r="V16" s="246" t="str">
        <f>IF(E16="A",E16,IF(AND('Encodage réponses Es'!$BU14="!",'Encodage réponses Es'!K14=""),"!",IF('Encodage réponses Es'!K14="","",'Encodage réponses Es'!K14)))</f>
        <v/>
      </c>
      <c r="W16" s="245" t="str">
        <f>IF(E16="A",E16,IF(AND('Encodage réponses Es'!$BU14="!",'Encodage réponses Es'!L14=""),"!",IF('Encodage réponses Es'!L14="","",'Encodage réponses Es'!L14)))</f>
        <v/>
      </c>
      <c r="X16" s="245" t="str">
        <f>IF(E16="A",E16,IF(AND('Encodage réponses Es'!$BU14="!",'Encodage réponses Es'!AB14=""),"!",IF('Encodage réponses Es'!AB14="","",'Encodage réponses Es'!AB14)))</f>
        <v/>
      </c>
      <c r="Y16" s="245" t="str">
        <f>IF(E16="A",E16,IF(AND('Encodage réponses Es'!$BU14="!",'Encodage réponses Es'!AC14=""),"!",IF('Encodage réponses Es'!AC14="","",'Encodage réponses Es'!AC14)))</f>
        <v/>
      </c>
      <c r="Z16" s="245" t="str">
        <f>IF(E16="A",E16,IF(AND('Encodage réponses Es'!$BU14="!",'Encodage réponses Es'!AD14=""),"!",IF('Encodage réponses Es'!AD14="","",'Encodage réponses Es'!AD14)))</f>
        <v/>
      </c>
      <c r="AA16" s="245" t="str">
        <f>IF(E16="A",E16,IF(AND('Encodage réponses Es'!$BU14="!",'Encodage réponses Es'!AI14=""),"!",IF('Encodage réponses Es'!AI14="","",'Encodage réponses Es'!AI14)))</f>
        <v/>
      </c>
      <c r="AB16" s="245" t="str">
        <f>IF(E16="A",E16,IF(AND('Encodage réponses Es'!$BU14="!",'Encodage réponses Es'!AL14=""),"!",IF('Encodage réponses Es'!AL14="","",'Encodage réponses Es'!AL14)))</f>
        <v/>
      </c>
      <c r="AC16" s="245" t="str">
        <f>IF(E16="A",E16,IF(AND('Encodage réponses Es'!$BU14="!",'Encodage réponses Es'!AM14=""),"!",IF('Encodage réponses Es'!AM14="","",'Encodage réponses Es'!AM14)))</f>
        <v/>
      </c>
      <c r="AD16" s="245" t="str">
        <f>IF(E16="A",E16,IF(AND('Encodage réponses Es'!$BU14="!",'Encodage réponses Es'!BO14=""),"!",IF('Encodage réponses Es'!BO14="","",'Encodage réponses Es'!BO14)))</f>
        <v/>
      </c>
      <c r="AE16" s="245" t="str">
        <f>IF(E16="A",E16,IF(AND('Encodage réponses Es'!$BU14="!",'Encodage réponses Es'!BP14=""),"!",IF('Encodage réponses Es'!BP14="","",'Encodage réponses Es'!BP14)))</f>
        <v/>
      </c>
      <c r="AF16" s="245" t="str">
        <f>IF(E16="A",E16,IF(AND('Encodage réponses Es'!$BU14="!",'Encodage réponses Es'!BQ14=""),"!",IF('Encodage réponses Es'!BQ14="","",'Encodage réponses Es'!BQ14)))</f>
        <v/>
      </c>
      <c r="AG16" s="383" t="str">
        <f t="shared" si="7"/>
        <v/>
      </c>
      <c r="AH16" s="384"/>
      <c r="AI16" s="246" t="str">
        <f>IF(E16="A",E16,IF(AND('Encodage réponses Es'!$BU14="!",'Encodage réponses Es'!R14=""),"!",IF('Encodage réponses Es'!R14="","",'Encodage réponses Es'!R14)))</f>
        <v/>
      </c>
      <c r="AJ16" s="245" t="str">
        <f>IF(E16="A",E16,IF(AND('Encodage réponses Es'!$BU14="!",'Encodage réponses Es'!V14=""),"!",IF('Encodage réponses Es'!V14="","",'Encodage réponses Es'!V14)))</f>
        <v/>
      </c>
      <c r="AK16" s="245" t="str">
        <f>IF(E16="A",E16,IF(AND('Encodage réponses Es'!$BU14="!",'Encodage réponses Es'!W14=""),"!",IF('Encodage réponses Es'!W14="","",'Encodage réponses Es'!W14)))</f>
        <v/>
      </c>
      <c r="AL16" s="245" t="str">
        <f>IF(E16="A",E16,IF(AND('Encodage réponses Es'!$BU14="!",'Encodage réponses Es'!X14=""),"!",IF('Encodage réponses Es'!X14="","",'Encodage réponses Es'!X14)))</f>
        <v/>
      </c>
      <c r="AM16" s="245" t="str">
        <f>IF(E16="A",E16,IF(AND('Encodage réponses Es'!$BU14="!",'Encodage réponses Es'!Y14=""),"!",IF('Encodage réponses Es'!Y14="","",'Encodage réponses Es'!Y14)))</f>
        <v/>
      </c>
      <c r="AN16" s="245" t="str">
        <f>IF(E16="A",E16,IF(AND('Encodage réponses Es'!$BU14="!",'Encodage réponses Es'!AA14=""),"!",IF('Encodage réponses Es'!AA14="","",'Encodage réponses Es'!AA14)))</f>
        <v/>
      </c>
      <c r="AO16" s="245" t="str">
        <f>IF(E16="A",E16,IF(AND('Encodage réponses Es'!$BU14="!",'Encodage réponses Es'!AE14=""),"!",IF('Encodage réponses Es'!AE14="","",'Encodage réponses Es'!AE14)))</f>
        <v/>
      </c>
      <c r="AP16" s="245" t="str">
        <f>IF(E16="A",E16,IF(AND('Encodage réponses Es'!$BU14="!",'Encodage réponses Es'!AG14=""),"!",IF('Encodage réponses Es'!AG14="","",'Encodage réponses Es'!AG14)))</f>
        <v/>
      </c>
      <c r="AQ16" s="245" t="str">
        <f>IF(E16="A",E16,IF(AND('Encodage réponses Es'!$BU14="!",'Encodage réponses Es'!AK14=""),"!",IF('Encodage réponses Es'!AK14="","",'Encodage réponses Es'!AK14)))</f>
        <v/>
      </c>
      <c r="AR16" s="245" t="str">
        <f>IF(E16="A",E16,IF(AND('Encodage réponses Es'!$BU14="!",'Encodage réponses Es'!AN14=""),"!",IF('Encodage réponses Es'!AN14="","",'Encodage réponses Es'!AN14)))</f>
        <v/>
      </c>
      <c r="AS16" s="245" t="str">
        <f>IF(E16="A",E16,IF(AND('Encodage réponses Es'!$BU14="!",'Encodage réponses Es'!BD14=""),"!",IF('Encodage réponses Es'!BD14="","",'Encodage réponses Es'!BD14)))</f>
        <v/>
      </c>
      <c r="AT16" s="245" t="str">
        <f>IF(E16="A",E16,IF(AND('Encodage réponses Es'!$BU14="!",'Encodage réponses Es'!BE14=""),"!",IF('Encodage réponses Es'!BE14="","",'Encodage réponses Es'!BE14)))</f>
        <v/>
      </c>
      <c r="AU16" s="245" t="str">
        <f>IF(E16="A",E16,IF(AND('Encodage réponses Es'!$BU14="!",'Encodage réponses Es'!BI14=""),"!",IF('Encodage réponses Es'!BI14="","",'Encodage réponses Es'!BI14)))</f>
        <v/>
      </c>
      <c r="AV16" s="245" t="str">
        <f>IF(E16="A",E16,IF(AND('Encodage réponses Es'!$BU14="!",'Encodage réponses Es'!BJ14=""),"!",IF('Encodage réponses Es'!BJ14="","",'Encodage réponses Es'!BJ14)))</f>
        <v/>
      </c>
      <c r="AW16" s="245" t="str">
        <f>IF(E16="A",E16,IF(AND('Encodage réponses Es'!$BU14="!",'Encodage réponses Es'!BK14=""),"!",IF('Encodage réponses Es'!BK14="","",'Encodage réponses Es'!BK14)))</f>
        <v/>
      </c>
      <c r="AX16" s="245" t="str">
        <f>IF(E16="A",E16,IF(AND('Encodage réponses Es'!$BU14="!",'Encodage réponses Es'!BL14=""),"!",IF('Encodage réponses Es'!BL14="","",'Encodage réponses Es'!BL14)))</f>
        <v/>
      </c>
      <c r="AY16" s="245" t="str">
        <f>IF(E16="A",E16,IF(AND('Encodage réponses Es'!$BU14="!",'Encodage réponses Es'!BR14=""),"!",IF('Encodage réponses Es'!BR14="","",'Encodage réponses Es'!BR14)))</f>
        <v/>
      </c>
      <c r="AZ16" s="245" t="str">
        <f>IF(E16="A",E16,IF(AND('Encodage réponses Es'!$BU14="!",'Encodage réponses Es'!BT14=""),"!",IF('Encodage réponses Es'!BT14="","",'Encodage réponses Es'!BT14)))</f>
        <v/>
      </c>
      <c r="BA16" s="385" t="str">
        <f t="shared" si="8"/>
        <v/>
      </c>
      <c r="BB16" s="386"/>
      <c r="BC16" s="165" t="str">
        <f>IF(E16="A",E16,IF(AND('Encodage réponses Es'!$BU14="!",'Encodage réponses Es'!M14=""),"!",IF('Encodage réponses Es'!M14="","",'Encodage réponses Es'!M14)))</f>
        <v/>
      </c>
      <c r="BD16" s="165" t="str">
        <f>IF(E16="A",E16,IF(AND('Encodage réponses Es'!$BU14="!",'Encodage réponses Es'!N14=""),"!",IF('Encodage réponses Es'!N14="","",'Encodage réponses Es'!N14)))</f>
        <v/>
      </c>
      <c r="BE16" s="165" t="str">
        <f>IF(E16="A",E16,IF(AND('Encodage réponses Es'!$BU14="!",'Encodage réponses Es'!O14=""),"!",IF('Encodage réponses Es'!O14="","",'Encodage réponses Es'!O14)))</f>
        <v/>
      </c>
      <c r="BF16" s="165" t="str">
        <f>IF(E16="A",E16,IF(AND('Encodage réponses Es'!$BU14="!",'Encodage réponses Es'!P14=""),"!",IF('Encodage réponses Es'!P14="","",'Encodage réponses Es'!P14)))</f>
        <v/>
      </c>
      <c r="BG16" s="138" t="str">
        <f>IF(E16="A",E16,IF(AND('Encodage réponses Es'!$BU14="!",'Encodage réponses Es'!S14=""),"!",IF('Encodage réponses Es'!S14="","",'Encodage réponses Es'!S14)))</f>
        <v/>
      </c>
      <c r="BH16" s="138" t="str">
        <f>IF(E16="A",E16,IF(AND('Encodage réponses Es'!$BU14="!",'Encodage réponses Es'!T14=""),"!",IF('Encodage réponses Es'!T14="","",'Encodage réponses Es'!T14)))</f>
        <v/>
      </c>
      <c r="BI16" s="138" t="str">
        <f>IF(E16="A",E16,IF(AND('Encodage réponses Es'!$BU14="!",'Encodage réponses Es'!U14=""),"!",IF('Encodage réponses Es'!U14="","",'Encodage réponses Es'!U14)))</f>
        <v/>
      </c>
      <c r="BJ16" s="138" t="str">
        <f>IF(E16="A",E16,IF(AND('Encodage réponses Es'!$BU14="!",'Encodage réponses Es'!Z14=""),"!",IF('Encodage réponses Es'!Z14="","",'Encodage réponses Es'!Z14)))</f>
        <v/>
      </c>
      <c r="BK16" s="138" t="str">
        <f>IF(E16="A",E16,IF(AND('Encodage réponses Es'!$BU14="!",'Encodage réponses Es'!AF14=""),"!",IF('Encodage réponses Es'!AF14="","",'Encodage réponses Es'!AF14)))</f>
        <v/>
      </c>
      <c r="BL16" s="138" t="str">
        <f>IF(E16="A",E16,IF(AND('Encodage réponses Es'!$BU14="!",'Encodage réponses Es'!AJ14=""),"!",IF('Encodage réponses Es'!AJ14="","",'Encodage réponses Es'!AJ14)))</f>
        <v/>
      </c>
      <c r="BM16" s="138" t="str">
        <f>IF(E16="A",E16,IF(AND('Encodage réponses Es'!$BU14="!",'Encodage réponses Es'!AO14=""),"!",IF('Encodage réponses Es'!AO14="","",'Encodage réponses Es'!AO14)))</f>
        <v/>
      </c>
      <c r="BN16" s="138" t="str">
        <f>IF(E16="A",E16,IF(AND('Encodage réponses Es'!$BU14="!",'Encodage réponses Es'!AP14=""),"!",IF('Encodage réponses Es'!AP14="","",'Encodage réponses Es'!AP14)))</f>
        <v/>
      </c>
      <c r="BO16" s="138" t="str">
        <f>IF(E16="A",E16,IF(AND('Encodage réponses Es'!$BU14="!",'Encodage réponses Es'!AQ14=""),"!",IF('Encodage réponses Es'!AQ14="","",'Encodage réponses Es'!AQ14)))</f>
        <v/>
      </c>
      <c r="BP16" s="138" t="str">
        <f>IF(E16="A",E16,IF(AND('Encodage réponses Es'!$BU14="!",'Encodage réponses Es'!AR14=""),"!",IF('Encodage réponses Es'!AR14="","",'Encodage réponses Es'!AR14)))</f>
        <v/>
      </c>
      <c r="BQ16" s="138" t="str">
        <f>IF(E16="A",E16,IF(AND('Encodage réponses Es'!$BU14="!",'Encodage réponses Es'!AS14=""),"!",IF('Encodage réponses Es'!AS14="","",'Encodage réponses Es'!AS14)))</f>
        <v/>
      </c>
      <c r="BR16" s="138" t="str">
        <f>IF(E16="A",E16,IF(AND('Encodage réponses Es'!$BU14="!",'Encodage réponses Es'!AT14=""),"!",IF('Encodage réponses Es'!AT14="","",'Encodage réponses Es'!AT14)))</f>
        <v/>
      </c>
      <c r="BS16" s="138" t="str">
        <f>IF(E16="A",E16,IF(AND('Encodage réponses Es'!$BU14="!",'Encodage réponses Es'!AU14=""),"!",IF('Encodage réponses Es'!AU14="","",'Encodage réponses Es'!AU14)))</f>
        <v/>
      </c>
      <c r="BT16" s="138" t="str">
        <f>IF(E16="A",E16,IF(AND('Encodage réponses Es'!$BU14="!",'Encodage réponses Es'!AV14=""),"!",IF('Encodage réponses Es'!AV14="","",'Encodage réponses Es'!AV14)))</f>
        <v/>
      </c>
      <c r="BU16" s="138" t="str">
        <f>IF(E16="A",E16,IF(AND('Encodage réponses Es'!$BU14="!",'Encodage réponses Es'!AW14=""),"!",IF('Encodage réponses Es'!AW14="","",'Encodage réponses Es'!AW14)))</f>
        <v/>
      </c>
      <c r="BV16" s="138" t="str">
        <f>IF(E16="A",E16,IF(AND('Encodage réponses Es'!$BU14="!",'Encodage réponses Es'!AX14=""),"!",IF('Encodage réponses Es'!AX14="","",'Encodage réponses Es'!AX14)))</f>
        <v/>
      </c>
      <c r="BW16" s="138" t="str">
        <f>IF(E16="A",E16,IF(AND('Encodage réponses Es'!$BU14="!",'Encodage réponses Es'!AY14=""),"!",IF('Encodage réponses Es'!AY14="","",'Encodage réponses Es'!AY14)))</f>
        <v/>
      </c>
      <c r="BX16" s="138" t="str">
        <f>IF(E16="A",E16,IF(AND('Encodage réponses Es'!$BU14="!",'Encodage réponses Es'!AZ14=""),"!",IF('Encodage réponses Es'!AZ14="","",'Encodage réponses Es'!AZ14)))</f>
        <v/>
      </c>
      <c r="BY16" s="138" t="str">
        <f>IF(E16="A",E16,IF(AND('Encodage réponses Es'!$BU14="!",'Encodage réponses Es'!BA14=""),"!",IF('Encodage réponses Es'!BA14="","",'Encodage réponses Es'!BA14)))</f>
        <v/>
      </c>
      <c r="BZ16" s="138" t="str">
        <f>IF(E16="A",E16,IF(AND('Encodage réponses Es'!$BU14="!",'Encodage réponses Es'!BB14=""),"!",IF('Encodage réponses Es'!BB14="","",'Encodage réponses Es'!BB14)))</f>
        <v/>
      </c>
      <c r="CA16" s="138" t="str">
        <f>IF(E16="A",E16,IF(AND('Encodage réponses Es'!$BU14="!",'Encodage réponses Es'!BF14=""),"!",IF('Encodage réponses Es'!BF14="","",'Encodage réponses Es'!BF14)))</f>
        <v/>
      </c>
      <c r="CB16" s="138" t="str">
        <f>IF(E16="A",E16,IF(AND('Encodage réponses Es'!$BU14="!",'Encodage réponses Es'!BG14=""),"!",IF('Encodage réponses Es'!BG14="","",'Encodage réponses Es'!BG14)))</f>
        <v/>
      </c>
      <c r="CC16" s="138" t="str">
        <f>IF(E16="A",E16,IF(AND('Encodage réponses Es'!$BU14="!",'Encodage réponses Es'!BH14=""),"!",IF('Encodage réponses Es'!BH14="","",'Encodage réponses Es'!BH14)))</f>
        <v/>
      </c>
      <c r="CD16" s="138" t="str">
        <f>IF(E16="A",E16,IF(AND('Encodage réponses Es'!$BU14="!",'Encodage réponses Es'!BM14=""),"!",IF('Encodage réponses Es'!BM14="","",'Encodage réponses Es'!BM14)))</f>
        <v/>
      </c>
      <c r="CE16" s="138" t="str">
        <f>IF(E16="A",E16,IF(AND('Encodage réponses Es'!$BU14="!",'Encodage réponses Es'!BS14=""),"!",IF('Encodage réponses Es'!BS14="","",'Encodage réponses Es'!BS14)))</f>
        <v/>
      </c>
      <c r="CF16" s="383" t="str">
        <f t="shared" si="9"/>
        <v/>
      </c>
      <c r="CG16" s="384"/>
    </row>
    <row r="17" spans="1:85" ht="11.25" customHeight="1" x14ac:dyDescent="0.25">
      <c r="A17" s="440"/>
      <c r="B17" s="441"/>
      <c r="C17" s="19">
        <v>13</v>
      </c>
      <c r="D17" s="248" t="str">
        <f>IF('Encodage réponses Es'!F15=0,"",'Encodage réponses Es'!F15)</f>
        <v/>
      </c>
      <c r="E17" s="250" t="str">
        <f>IF('Encodage réponses Es'!I15="","",'Encodage réponses Es'!I15)</f>
        <v/>
      </c>
      <c r="F17" s="83"/>
      <c r="G17" s="258" t="str">
        <f t="shared" si="0"/>
        <v/>
      </c>
      <c r="H17" s="135" t="str">
        <f t="shared" si="1"/>
        <v/>
      </c>
      <c r="I17" s="139"/>
      <c r="J17" s="258" t="str">
        <f t="shared" si="2"/>
        <v/>
      </c>
      <c r="K17" s="135" t="str">
        <f t="shared" si="3"/>
        <v/>
      </c>
      <c r="L17" s="139"/>
      <c r="M17" s="160" t="str">
        <f t="shared" si="4"/>
        <v/>
      </c>
      <c r="N17" s="135" t="str">
        <f t="shared" si="5"/>
        <v/>
      </c>
      <c r="O17" s="126"/>
      <c r="P17" s="245" t="str">
        <f>IF(E17="A",E17,IF(AND('Encodage réponses Es'!$BU15="!",'Encodage réponses Es'!Q15=""),"!",IF('Encodage réponses Es'!Q15="","",'Encodage réponses Es'!Q15)))</f>
        <v/>
      </c>
      <c r="Q17" s="245" t="str">
        <f>IF(E17="A",E17,IF(AND('Encodage réponses Es'!$BU15="!",'Encodage réponses Es'!AH15=""),"!",IF('Encodage réponses Es'!AH15="","",'Encodage réponses Es'!AH15)))</f>
        <v/>
      </c>
      <c r="R17" s="245" t="str">
        <f>IF(E17="A",E17,IF(AND('Encodage réponses Es'!$BU15="!",'Encodage réponses Es'!BC15=""),"!",IF('Encodage réponses Es'!BC15="","",'Encodage réponses Es'!BC15)))</f>
        <v/>
      </c>
      <c r="S17" s="245" t="str">
        <f>IF(E17="A",E17,IF(AND('Encodage réponses Es'!$BU15="!",'Encodage réponses Es'!BN15=""),"!",IF('Encodage réponses Es'!BN15="","",'Encodage réponses Es'!BN15)))</f>
        <v/>
      </c>
      <c r="T17" s="383" t="str">
        <f t="shared" si="6"/>
        <v/>
      </c>
      <c r="U17" s="384"/>
      <c r="V17" s="246" t="str">
        <f>IF(E17="A",E17,IF(AND('Encodage réponses Es'!$BU15="!",'Encodage réponses Es'!K15=""),"!",IF('Encodage réponses Es'!K15="","",'Encodage réponses Es'!K15)))</f>
        <v/>
      </c>
      <c r="W17" s="245" t="str">
        <f>IF(E17="A",E17,IF(AND('Encodage réponses Es'!$BU15="!",'Encodage réponses Es'!L15=""),"!",IF('Encodage réponses Es'!L15="","",'Encodage réponses Es'!L15)))</f>
        <v/>
      </c>
      <c r="X17" s="245" t="str">
        <f>IF(E17="A",E17,IF(AND('Encodage réponses Es'!$BU15="!",'Encodage réponses Es'!AB15=""),"!",IF('Encodage réponses Es'!AB15="","",'Encodage réponses Es'!AB15)))</f>
        <v/>
      </c>
      <c r="Y17" s="245" t="str">
        <f>IF(E17="A",E17,IF(AND('Encodage réponses Es'!$BU15="!",'Encodage réponses Es'!AC15=""),"!",IF('Encodage réponses Es'!AC15="","",'Encodage réponses Es'!AC15)))</f>
        <v/>
      </c>
      <c r="Z17" s="245" t="str">
        <f>IF(E17="A",E17,IF(AND('Encodage réponses Es'!$BU15="!",'Encodage réponses Es'!AD15=""),"!",IF('Encodage réponses Es'!AD15="","",'Encodage réponses Es'!AD15)))</f>
        <v/>
      </c>
      <c r="AA17" s="245" t="str">
        <f>IF(E17="A",E17,IF(AND('Encodage réponses Es'!$BU15="!",'Encodage réponses Es'!AI15=""),"!",IF('Encodage réponses Es'!AI15="","",'Encodage réponses Es'!AI15)))</f>
        <v/>
      </c>
      <c r="AB17" s="245" t="str">
        <f>IF(E17="A",E17,IF(AND('Encodage réponses Es'!$BU15="!",'Encodage réponses Es'!AL15=""),"!",IF('Encodage réponses Es'!AL15="","",'Encodage réponses Es'!AL15)))</f>
        <v/>
      </c>
      <c r="AC17" s="245" t="str">
        <f>IF(E17="A",E17,IF(AND('Encodage réponses Es'!$BU15="!",'Encodage réponses Es'!AM15=""),"!",IF('Encodage réponses Es'!AM15="","",'Encodage réponses Es'!AM15)))</f>
        <v/>
      </c>
      <c r="AD17" s="245" t="str">
        <f>IF(E17="A",E17,IF(AND('Encodage réponses Es'!$BU15="!",'Encodage réponses Es'!BO15=""),"!",IF('Encodage réponses Es'!BO15="","",'Encodage réponses Es'!BO15)))</f>
        <v/>
      </c>
      <c r="AE17" s="245" t="str">
        <f>IF(E17="A",E17,IF(AND('Encodage réponses Es'!$BU15="!",'Encodage réponses Es'!BP15=""),"!",IF('Encodage réponses Es'!BP15="","",'Encodage réponses Es'!BP15)))</f>
        <v/>
      </c>
      <c r="AF17" s="245" t="str">
        <f>IF(E17="A",E17,IF(AND('Encodage réponses Es'!$BU15="!",'Encodage réponses Es'!BQ15=""),"!",IF('Encodage réponses Es'!BQ15="","",'Encodage réponses Es'!BQ15)))</f>
        <v/>
      </c>
      <c r="AG17" s="383" t="str">
        <f t="shared" si="7"/>
        <v/>
      </c>
      <c r="AH17" s="384"/>
      <c r="AI17" s="246" t="str">
        <f>IF(E17="A",E17,IF(AND('Encodage réponses Es'!$BU15="!",'Encodage réponses Es'!R15=""),"!",IF('Encodage réponses Es'!R15="","",'Encodage réponses Es'!R15)))</f>
        <v/>
      </c>
      <c r="AJ17" s="245" t="str">
        <f>IF(E17="A",E17,IF(AND('Encodage réponses Es'!$BU15="!",'Encodage réponses Es'!V15=""),"!",IF('Encodage réponses Es'!V15="","",'Encodage réponses Es'!V15)))</f>
        <v/>
      </c>
      <c r="AK17" s="245" t="str">
        <f>IF(E17="A",E17,IF(AND('Encodage réponses Es'!$BU15="!",'Encodage réponses Es'!W15=""),"!",IF('Encodage réponses Es'!W15="","",'Encodage réponses Es'!W15)))</f>
        <v/>
      </c>
      <c r="AL17" s="245" t="str">
        <f>IF(E17="A",E17,IF(AND('Encodage réponses Es'!$BU15="!",'Encodage réponses Es'!X15=""),"!",IF('Encodage réponses Es'!X15="","",'Encodage réponses Es'!X15)))</f>
        <v/>
      </c>
      <c r="AM17" s="245" t="str">
        <f>IF(E17="A",E17,IF(AND('Encodage réponses Es'!$BU15="!",'Encodage réponses Es'!Y15=""),"!",IF('Encodage réponses Es'!Y15="","",'Encodage réponses Es'!Y15)))</f>
        <v/>
      </c>
      <c r="AN17" s="245" t="str">
        <f>IF(E17="A",E17,IF(AND('Encodage réponses Es'!$BU15="!",'Encodage réponses Es'!AA15=""),"!",IF('Encodage réponses Es'!AA15="","",'Encodage réponses Es'!AA15)))</f>
        <v/>
      </c>
      <c r="AO17" s="245" t="str">
        <f>IF(E17="A",E17,IF(AND('Encodage réponses Es'!$BU15="!",'Encodage réponses Es'!AE15=""),"!",IF('Encodage réponses Es'!AE15="","",'Encodage réponses Es'!AE15)))</f>
        <v/>
      </c>
      <c r="AP17" s="245" t="str">
        <f>IF(E17="A",E17,IF(AND('Encodage réponses Es'!$BU15="!",'Encodage réponses Es'!AG15=""),"!",IF('Encodage réponses Es'!AG15="","",'Encodage réponses Es'!AG15)))</f>
        <v/>
      </c>
      <c r="AQ17" s="245" t="str">
        <f>IF(E17="A",E17,IF(AND('Encodage réponses Es'!$BU15="!",'Encodage réponses Es'!AK15=""),"!",IF('Encodage réponses Es'!AK15="","",'Encodage réponses Es'!AK15)))</f>
        <v/>
      </c>
      <c r="AR17" s="245" t="str">
        <f>IF(E17="A",E17,IF(AND('Encodage réponses Es'!$BU15="!",'Encodage réponses Es'!AN15=""),"!",IF('Encodage réponses Es'!AN15="","",'Encodage réponses Es'!AN15)))</f>
        <v/>
      </c>
      <c r="AS17" s="245" t="str">
        <f>IF(E17="A",E17,IF(AND('Encodage réponses Es'!$BU15="!",'Encodage réponses Es'!BD15=""),"!",IF('Encodage réponses Es'!BD15="","",'Encodage réponses Es'!BD15)))</f>
        <v/>
      </c>
      <c r="AT17" s="245" t="str">
        <f>IF(E17="A",E17,IF(AND('Encodage réponses Es'!$BU15="!",'Encodage réponses Es'!BE15=""),"!",IF('Encodage réponses Es'!BE15="","",'Encodage réponses Es'!BE15)))</f>
        <v/>
      </c>
      <c r="AU17" s="245" t="str">
        <f>IF(E17="A",E17,IF(AND('Encodage réponses Es'!$BU15="!",'Encodage réponses Es'!BI15=""),"!",IF('Encodage réponses Es'!BI15="","",'Encodage réponses Es'!BI15)))</f>
        <v/>
      </c>
      <c r="AV17" s="245" t="str">
        <f>IF(E17="A",E17,IF(AND('Encodage réponses Es'!$BU15="!",'Encodage réponses Es'!BJ15=""),"!",IF('Encodage réponses Es'!BJ15="","",'Encodage réponses Es'!BJ15)))</f>
        <v/>
      </c>
      <c r="AW17" s="245" t="str">
        <f>IF(E17="A",E17,IF(AND('Encodage réponses Es'!$BU15="!",'Encodage réponses Es'!BK15=""),"!",IF('Encodage réponses Es'!BK15="","",'Encodage réponses Es'!BK15)))</f>
        <v/>
      </c>
      <c r="AX17" s="245" t="str">
        <f>IF(E17="A",E17,IF(AND('Encodage réponses Es'!$BU15="!",'Encodage réponses Es'!BL15=""),"!",IF('Encodage réponses Es'!BL15="","",'Encodage réponses Es'!BL15)))</f>
        <v/>
      </c>
      <c r="AY17" s="245" t="str">
        <f>IF(E17="A",E17,IF(AND('Encodage réponses Es'!$BU15="!",'Encodage réponses Es'!BR15=""),"!",IF('Encodage réponses Es'!BR15="","",'Encodage réponses Es'!BR15)))</f>
        <v/>
      </c>
      <c r="AZ17" s="245" t="str">
        <f>IF(E17="A",E17,IF(AND('Encodage réponses Es'!$BU15="!",'Encodage réponses Es'!BT15=""),"!",IF('Encodage réponses Es'!BT15="","",'Encodage réponses Es'!BT15)))</f>
        <v/>
      </c>
      <c r="BA17" s="385" t="str">
        <f t="shared" si="8"/>
        <v/>
      </c>
      <c r="BB17" s="386"/>
      <c r="BC17" s="165" t="str">
        <f>IF(E17="A",E17,IF(AND('Encodage réponses Es'!$BU15="!",'Encodage réponses Es'!M15=""),"!",IF('Encodage réponses Es'!M15="","",'Encodage réponses Es'!M15)))</f>
        <v/>
      </c>
      <c r="BD17" s="165" t="str">
        <f>IF(E17="A",E17,IF(AND('Encodage réponses Es'!$BU15="!",'Encodage réponses Es'!N15=""),"!",IF('Encodage réponses Es'!N15="","",'Encodage réponses Es'!N15)))</f>
        <v/>
      </c>
      <c r="BE17" s="165" t="str">
        <f>IF(E17="A",E17,IF(AND('Encodage réponses Es'!$BU15="!",'Encodage réponses Es'!O15=""),"!",IF('Encodage réponses Es'!O15="","",'Encodage réponses Es'!O15)))</f>
        <v/>
      </c>
      <c r="BF17" s="165" t="str">
        <f>IF(E17="A",E17,IF(AND('Encodage réponses Es'!$BU15="!",'Encodage réponses Es'!P15=""),"!",IF('Encodage réponses Es'!P15="","",'Encodage réponses Es'!P15)))</f>
        <v/>
      </c>
      <c r="BG17" s="138" t="str">
        <f>IF(E17="A",E17,IF(AND('Encodage réponses Es'!$BU15="!",'Encodage réponses Es'!S15=""),"!",IF('Encodage réponses Es'!S15="","",'Encodage réponses Es'!S15)))</f>
        <v/>
      </c>
      <c r="BH17" s="138" t="str">
        <f>IF(E17="A",E17,IF(AND('Encodage réponses Es'!$BU15="!",'Encodage réponses Es'!T15=""),"!",IF('Encodage réponses Es'!T15="","",'Encodage réponses Es'!T15)))</f>
        <v/>
      </c>
      <c r="BI17" s="138" t="str">
        <f>IF(E17="A",E17,IF(AND('Encodage réponses Es'!$BU15="!",'Encodage réponses Es'!U15=""),"!",IF('Encodage réponses Es'!U15="","",'Encodage réponses Es'!U15)))</f>
        <v/>
      </c>
      <c r="BJ17" s="138" t="str">
        <f>IF(E17="A",E17,IF(AND('Encodage réponses Es'!$BU15="!",'Encodage réponses Es'!Z15=""),"!",IF('Encodage réponses Es'!Z15="","",'Encodage réponses Es'!Z15)))</f>
        <v/>
      </c>
      <c r="BK17" s="138" t="str">
        <f>IF(E17="A",E17,IF(AND('Encodage réponses Es'!$BU15="!",'Encodage réponses Es'!AF15=""),"!",IF('Encodage réponses Es'!AF15="","",'Encodage réponses Es'!AF15)))</f>
        <v/>
      </c>
      <c r="BL17" s="138" t="str">
        <f>IF(E17="A",E17,IF(AND('Encodage réponses Es'!$BU15="!",'Encodage réponses Es'!AJ15=""),"!",IF('Encodage réponses Es'!AJ15="","",'Encodage réponses Es'!AJ15)))</f>
        <v/>
      </c>
      <c r="BM17" s="138" t="str">
        <f>IF(E17="A",E17,IF(AND('Encodage réponses Es'!$BU15="!",'Encodage réponses Es'!AO15=""),"!",IF('Encodage réponses Es'!AO15="","",'Encodage réponses Es'!AO15)))</f>
        <v/>
      </c>
      <c r="BN17" s="138" t="str">
        <f>IF(E17="A",E17,IF(AND('Encodage réponses Es'!$BU15="!",'Encodage réponses Es'!AP15=""),"!",IF('Encodage réponses Es'!AP15="","",'Encodage réponses Es'!AP15)))</f>
        <v/>
      </c>
      <c r="BO17" s="138" t="str">
        <f>IF(E17="A",E17,IF(AND('Encodage réponses Es'!$BU15="!",'Encodage réponses Es'!AQ15=""),"!",IF('Encodage réponses Es'!AQ15="","",'Encodage réponses Es'!AQ15)))</f>
        <v/>
      </c>
      <c r="BP17" s="138" t="str">
        <f>IF(E17="A",E17,IF(AND('Encodage réponses Es'!$BU15="!",'Encodage réponses Es'!AR15=""),"!",IF('Encodage réponses Es'!AR15="","",'Encodage réponses Es'!AR15)))</f>
        <v/>
      </c>
      <c r="BQ17" s="138" t="str">
        <f>IF(E17="A",E17,IF(AND('Encodage réponses Es'!$BU15="!",'Encodage réponses Es'!AS15=""),"!",IF('Encodage réponses Es'!AS15="","",'Encodage réponses Es'!AS15)))</f>
        <v/>
      </c>
      <c r="BR17" s="138" t="str">
        <f>IF(E17="A",E17,IF(AND('Encodage réponses Es'!$BU15="!",'Encodage réponses Es'!AT15=""),"!",IF('Encodage réponses Es'!AT15="","",'Encodage réponses Es'!AT15)))</f>
        <v/>
      </c>
      <c r="BS17" s="138" t="str">
        <f>IF(E17="A",E17,IF(AND('Encodage réponses Es'!$BU15="!",'Encodage réponses Es'!AU15=""),"!",IF('Encodage réponses Es'!AU15="","",'Encodage réponses Es'!AU15)))</f>
        <v/>
      </c>
      <c r="BT17" s="138" t="str">
        <f>IF(E17="A",E17,IF(AND('Encodage réponses Es'!$BU15="!",'Encodage réponses Es'!AV15=""),"!",IF('Encodage réponses Es'!AV15="","",'Encodage réponses Es'!AV15)))</f>
        <v/>
      </c>
      <c r="BU17" s="138" t="str">
        <f>IF(E17="A",E17,IF(AND('Encodage réponses Es'!$BU15="!",'Encodage réponses Es'!AW15=""),"!",IF('Encodage réponses Es'!AW15="","",'Encodage réponses Es'!AW15)))</f>
        <v/>
      </c>
      <c r="BV17" s="138" t="str">
        <f>IF(E17="A",E17,IF(AND('Encodage réponses Es'!$BU15="!",'Encodage réponses Es'!AX15=""),"!",IF('Encodage réponses Es'!AX15="","",'Encodage réponses Es'!AX15)))</f>
        <v/>
      </c>
      <c r="BW17" s="138" t="str">
        <f>IF(E17="A",E17,IF(AND('Encodage réponses Es'!$BU15="!",'Encodage réponses Es'!AY15=""),"!",IF('Encodage réponses Es'!AY15="","",'Encodage réponses Es'!AY15)))</f>
        <v/>
      </c>
      <c r="BX17" s="138" t="str">
        <f>IF(E17="A",E17,IF(AND('Encodage réponses Es'!$BU15="!",'Encodage réponses Es'!AZ15=""),"!",IF('Encodage réponses Es'!AZ15="","",'Encodage réponses Es'!AZ15)))</f>
        <v/>
      </c>
      <c r="BY17" s="138" t="str">
        <f>IF(E17="A",E17,IF(AND('Encodage réponses Es'!$BU15="!",'Encodage réponses Es'!BA15=""),"!",IF('Encodage réponses Es'!BA15="","",'Encodage réponses Es'!BA15)))</f>
        <v/>
      </c>
      <c r="BZ17" s="138" t="str">
        <f>IF(E17="A",E17,IF(AND('Encodage réponses Es'!$BU15="!",'Encodage réponses Es'!BB15=""),"!",IF('Encodage réponses Es'!BB15="","",'Encodage réponses Es'!BB15)))</f>
        <v/>
      </c>
      <c r="CA17" s="138" t="str">
        <f>IF(E17="A",E17,IF(AND('Encodage réponses Es'!$BU15="!",'Encodage réponses Es'!BF15=""),"!",IF('Encodage réponses Es'!BF15="","",'Encodage réponses Es'!BF15)))</f>
        <v/>
      </c>
      <c r="CB17" s="138" t="str">
        <f>IF(E17="A",E17,IF(AND('Encodage réponses Es'!$BU15="!",'Encodage réponses Es'!BG15=""),"!",IF('Encodage réponses Es'!BG15="","",'Encodage réponses Es'!BG15)))</f>
        <v/>
      </c>
      <c r="CC17" s="138" t="str">
        <f>IF(E17="A",E17,IF(AND('Encodage réponses Es'!$BU15="!",'Encodage réponses Es'!BH15=""),"!",IF('Encodage réponses Es'!BH15="","",'Encodage réponses Es'!BH15)))</f>
        <v/>
      </c>
      <c r="CD17" s="138" t="str">
        <f>IF(E17="A",E17,IF(AND('Encodage réponses Es'!$BU15="!",'Encodage réponses Es'!BM15=""),"!",IF('Encodage réponses Es'!BM15="","",'Encodage réponses Es'!BM15)))</f>
        <v/>
      </c>
      <c r="CE17" s="138" t="str">
        <f>IF(E17="A",E17,IF(AND('Encodage réponses Es'!$BU15="!",'Encodage réponses Es'!BS15=""),"!",IF('Encodage réponses Es'!BS15="","",'Encodage réponses Es'!BS15)))</f>
        <v/>
      </c>
      <c r="CF17" s="383" t="str">
        <f t="shared" si="9"/>
        <v/>
      </c>
      <c r="CG17" s="384"/>
    </row>
    <row r="18" spans="1:85" ht="11.25" customHeight="1" x14ac:dyDescent="0.25">
      <c r="A18" s="440"/>
      <c r="B18" s="441"/>
      <c r="C18" s="19">
        <v>14</v>
      </c>
      <c r="D18" s="248" t="str">
        <f>IF('Encodage réponses Es'!F16=0,"",'Encodage réponses Es'!F16)</f>
        <v/>
      </c>
      <c r="E18" s="250" t="str">
        <f>IF('Encodage réponses Es'!I16="","",'Encodage réponses Es'!I16)</f>
        <v/>
      </c>
      <c r="F18" s="83"/>
      <c r="G18" s="258" t="str">
        <f t="shared" si="0"/>
        <v/>
      </c>
      <c r="H18" s="135" t="str">
        <f t="shared" si="1"/>
        <v/>
      </c>
      <c r="I18" s="139"/>
      <c r="J18" s="258" t="str">
        <f t="shared" si="2"/>
        <v/>
      </c>
      <c r="K18" s="135" t="str">
        <f t="shared" si="3"/>
        <v/>
      </c>
      <c r="L18" s="139"/>
      <c r="M18" s="160" t="str">
        <f t="shared" si="4"/>
        <v/>
      </c>
      <c r="N18" s="135" t="str">
        <f t="shared" si="5"/>
        <v/>
      </c>
      <c r="O18" s="126"/>
      <c r="P18" s="245" t="str">
        <f>IF(E18="A",E18,IF(AND('Encodage réponses Es'!$BU16="!",'Encodage réponses Es'!Q16=""),"!",IF('Encodage réponses Es'!Q16="","",'Encodage réponses Es'!Q16)))</f>
        <v/>
      </c>
      <c r="Q18" s="245" t="str">
        <f>IF(E18="A",E18,IF(AND('Encodage réponses Es'!$BU16="!",'Encodage réponses Es'!AH16=""),"!",IF('Encodage réponses Es'!AH16="","",'Encodage réponses Es'!AH16)))</f>
        <v/>
      </c>
      <c r="R18" s="245" t="str">
        <f>IF(E18="A",E18,IF(AND('Encodage réponses Es'!$BU16="!",'Encodage réponses Es'!BC16=""),"!",IF('Encodage réponses Es'!BC16="","",'Encodage réponses Es'!BC16)))</f>
        <v/>
      </c>
      <c r="S18" s="245" t="str">
        <f>IF(E18="A",E18,IF(AND('Encodage réponses Es'!$BU16="!",'Encodage réponses Es'!BN16=""),"!",IF('Encodage réponses Es'!BN16="","",'Encodage réponses Es'!BN16)))</f>
        <v/>
      </c>
      <c r="T18" s="383" t="str">
        <f t="shared" si="6"/>
        <v/>
      </c>
      <c r="U18" s="384"/>
      <c r="V18" s="246" t="str">
        <f>IF(E18="A",E18,IF(AND('Encodage réponses Es'!$BU16="!",'Encodage réponses Es'!K16=""),"!",IF('Encodage réponses Es'!K16="","",'Encodage réponses Es'!K16)))</f>
        <v/>
      </c>
      <c r="W18" s="245" t="str">
        <f>IF(E18="A",E18,IF(AND('Encodage réponses Es'!$BU16="!",'Encodage réponses Es'!L16=""),"!",IF('Encodage réponses Es'!L16="","",'Encodage réponses Es'!L16)))</f>
        <v/>
      </c>
      <c r="X18" s="245" t="str">
        <f>IF(E18="A",E18,IF(AND('Encodage réponses Es'!$BU16="!",'Encodage réponses Es'!AB16=""),"!",IF('Encodage réponses Es'!AB16="","",'Encodage réponses Es'!AB16)))</f>
        <v/>
      </c>
      <c r="Y18" s="245" t="str">
        <f>IF(E18="A",E18,IF(AND('Encodage réponses Es'!$BU16="!",'Encodage réponses Es'!AC16=""),"!",IF('Encodage réponses Es'!AC16="","",'Encodage réponses Es'!AC16)))</f>
        <v/>
      </c>
      <c r="Z18" s="245" t="str">
        <f>IF(E18="A",E18,IF(AND('Encodage réponses Es'!$BU16="!",'Encodage réponses Es'!AD16=""),"!",IF('Encodage réponses Es'!AD16="","",'Encodage réponses Es'!AD16)))</f>
        <v/>
      </c>
      <c r="AA18" s="245" t="str">
        <f>IF(E18="A",E18,IF(AND('Encodage réponses Es'!$BU16="!",'Encodage réponses Es'!AI16=""),"!",IF('Encodage réponses Es'!AI16="","",'Encodage réponses Es'!AI16)))</f>
        <v/>
      </c>
      <c r="AB18" s="245" t="str">
        <f>IF(E18="A",E18,IF(AND('Encodage réponses Es'!$BU16="!",'Encodage réponses Es'!AL16=""),"!",IF('Encodage réponses Es'!AL16="","",'Encodage réponses Es'!AL16)))</f>
        <v/>
      </c>
      <c r="AC18" s="245" t="str">
        <f>IF(E18="A",E18,IF(AND('Encodage réponses Es'!$BU16="!",'Encodage réponses Es'!AM16=""),"!",IF('Encodage réponses Es'!AM16="","",'Encodage réponses Es'!AM16)))</f>
        <v/>
      </c>
      <c r="AD18" s="245" t="str">
        <f>IF(E18="A",E18,IF(AND('Encodage réponses Es'!$BU16="!",'Encodage réponses Es'!BO16=""),"!",IF('Encodage réponses Es'!BO16="","",'Encodage réponses Es'!BO16)))</f>
        <v/>
      </c>
      <c r="AE18" s="245" t="str">
        <f>IF(E18="A",E18,IF(AND('Encodage réponses Es'!$BU16="!",'Encodage réponses Es'!BP16=""),"!",IF('Encodage réponses Es'!BP16="","",'Encodage réponses Es'!BP16)))</f>
        <v/>
      </c>
      <c r="AF18" s="245" t="str">
        <f>IF(E18="A",E18,IF(AND('Encodage réponses Es'!$BU16="!",'Encodage réponses Es'!BQ16=""),"!",IF('Encodage réponses Es'!BQ16="","",'Encodage réponses Es'!BQ16)))</f>
        <v/>
      </c>
      <c r="AG18" s="383" t="str">
        <f t="shared" si="7"/>
        <v/>
      </c>
      <c r="AH18" s="384"/>
      <c r="AI18" s="246" t="str">
        <f>IF(E18="A",E18,IF(AND('Encodage réponses Es'!$BU16="!",'Encodage réponses Es'!R16=""),"!",IF('Encodage réponses Es'!R16="","",'Encodage réponses Es'!R16)))</f>
        <v/>
      </c>
      <c r="AJ18" s="245" t="str">
        <f>IF(E18="A",E18,IF(AND('Encodage réponses Es'!$BU16="!",'Encodage réponses Es'!V16=""),"!",IF('Encodage réponses Es'!V16="","",'Encodage réponses Es'!V16)))</f>
        <v/>
      </c>
      <c r="AK18" s="245" t="str">
        <f>IF(E18="A",E18,IF(AND('Encodage réponses Es'!$BU16="!",'Encodage réponses Es'!W16=""),"!",IF('Encodage réponses Es'!W16="","",'Encodage réponses Es'!W16)))</f>
        <v/>
      </c>
      <c r="AL18" s="245" t="str">
        <f>IF(E18="A",E18,IF(AND('Encodage réponses Es'!$BU16="!",'Encodage réponses Es'!X16=""),"!",IF('Encodage réponses Es'!X16="","",'Encodage réponses Es'!X16)))</f>
        <v/>
      </c>
      <c r="AM18" s="245" t="str">
        <f>IF(E18="A",E18,IF(AND('Encodage réponses Es'!$BU16="!",'Encodage réponses Es'!Y16=""),"!",IF('Encodage réponses Es'!Y16="","",'Encodage réponses Es'!Y16)))</f>
        <v/>
      </c>
      <c r="AN18" s="245" t="str">
        <f>IF(E18="A",E18,IF(AND('Encodage réponses Es'!$BU16="!",'Encodage réponses Es'!AA16=""),"!",IF('Encodage réponses Es'!AA16="","",'Encodage réponses Es'!AA16)))</f>
        <v/>
      </c>
      <c r="AO18" s="245" t="str">
        <f>IF(E18="A",E18,IF(AND('Encodage réponses Es'!$BU16="!",'Encodage réponses Es'!AE16=""),"!",IF('Encodage réponses Es'!AE16="","",'Encodage réponses Es'!AE16)))</f>
        <v/>
      </c>
      <c r="AP18" s="245" t="str">
        <f>IF(E18="A",E18,IF(AND('Encodage réponses Es'!$BU16="!",'Encodage réponses Es'!AG16=""),"!",IF('Encodage réponses Es'!AG16="","",'Encodage réponses Es'!AG16)))</f>
        <v/>
      </c>
      <c r="AQ18" s="245" t="str">
        <f>IF(E18="A",E18,IF(AND('Encodage réponses Es'!$BU16="!",'Encodage réponses Es'!AK16=""),"!",IF('Encodage réponses Es'!AK16="","",'Encodage réponses Es'!AK16)))</f>
        <v/>
      </c>
      <c r="AR18" s="245" t="str">
        <f>IF(E18="A",E18,IF(AND('Encodage réponses Es'!$BU16="!",'Encodage réponses Es'!AN16=""),"!",IF('Encodage réponses Es'!AN16="","",'Encodage réponses Es'!AN16)))</f>
        <v/>
      </c>
      <c r="AS18" s="245" t="str">
        <f>IF(E18="A",E18,IF(AND('Encodage réponses Es'!$BU16="!",'Encodage réponses Es'!BD16=""),"!",IF('Encodage réponses Es'!BD16="","",'Encodage réponses Es'!BD16)))</f>
        <v/>
      </c>
      <c r="AT18" s="245" t="str">
        <f>IF(E18="A",E18,IF(AND('Encodage réponses Es'!$BU16="!",'Encodage réponses Es'!BE16=""),"!",IF('Encodage réponses Es'!BE16="","",'Encodage réponses Es'!BE16)))</f>
        <v/>
      </c>
      <c r="AU18" s="245" t="str">
        <f>IF(E18="A",E18,IF(AND('Encodage réponses Es'!$BU16="!",'Encodage réponses Es'!BI16=""),"!",IF('Encodage réponses Es'!BI16="","",'Encodage réponses Es'!BI16)))</f>
        <v/>
      </c>
      <c r="AV18" s="245" t="str">
        <f>IF(E18="A",E18,IF(AND('Encodage réponses Es'!$BU16="!",'Encodage réponses Es'!BJ16=""),"!",IF('Encodage réponses Es'!BJ16="","",'Encodage réponses Es'!BJ16)))</f>
        <v/>
      </c>
      <c r="AW18" s="245" t="str">
        <f>IF(E18="A",E18,IF(AND('Encodage réponses Es'!$BU16="!",'Encodage réponses Es'!BK16=""),"!",IF('Encodage réponses Es'!BK16="","",'Encodage réponses Es'!BK16)))</f>
        <v/>
      </c>
      <c r="AX18" s="245" t="str">
        <f>IF(E18="A",E18,IF(AND('Encodage réponses Es'!$BU16="!",'Encodage réponses Es'!BL16=""),"!",IF('Encodage réponses Es'!BL16="","",'Encodage réponses Es'!BL16)))</f>
        <v/>
      </c>
      <c r="AY18" s="245" t="str">
        <f>IF(E18="A",E18,IF(AND('Encodage réponses Es'!$BU16="!",'Encodage réponses Es'!BR16=""),"!",IF('Encodage réponses Es'!BR16="","",'Encodage réponses Es'!BR16)))</f>
        <v/>
      </c>
      <c r="AZ18" s="245" t="str">
        <f>IF(E18="A",E18,IF(AND('Encodage réponses Es'!$BU16="!",'Encodage réponses Es'!BT16=""),"!",IF('Encodage réponses Es'!BT16="","",'Encodage réponses Es'!BT16)))</f>
        <v/>
      </c>
      <c r="BA18" s="385" t="str">
        <f t="shared" si="8"/>
        <v/>
      </c>
      <c r="BB18" s="386"/>
      <c r="BC18" s="165" t="str">
        <f>IF(E18="A",E18,IF(AND('Encodage réponses Es'!$BU16="!",'Encodage réponses Es'!M16=""),"!",IF('Encodage réponses Es'!M16="","",'Encodage réponses Es'!M16)))</f>
        <v/>
      </c>
      <c r="BD18" s="165" t="str">
        <f>IF(E18="A",E18,IF(AND('Encodage réponses Es'!$BU16="!",'Encodage réponses Es'!N16=""),"!",IF('Encodage réponses Es'!N16="","",'Encodage réponses Es'!N16)))</f>
        <v/>
      </c>
      <c r="BE18" s="165" t="str">
        <f>IF(E18="A",E18,IF(AND('Encodage réponses Es'!$BU16="!",'Encodage réponses Es'!O16=""),"!",IF('Encodage réponses Es'!O16="","",'Encodage réponses Es'!O16)))</f>
        <v/>
      </c>
      <c r="BF18" s="165" t="str">
        <f>IF(E18="A",E18,IF(AND('Encodage réponses Es'!$BU16="!",'Encodage réponses Es'!P16=""),"!",IF('Encodage réponses Es'!P16="","",'Encodage réponses Es'!P16)))</f>
        <v/>
      </c>
      <c r="BG18" s="138" t="str">
        <f>IF(E18="A",E18,IF(AND('Encodage réponses Es'!$BU16="!",'Encodage réponses Es'!S16=""),"!",IF('Encodage réponses Es'!S16="","",'Encodage réponses Es'!S16)))</f>
        <v/>
      </c>
      <c r="BH18" s="138" t="str">
        <f>IF(E18="A",E18,IF(AND('Encodage réponses Es'!$BU16="!",'Encodage réponses Es'!T16=""),"!",IF('Encodage réponses Es'!T16="","",'Encodage réponses Es'!T16)))</f>
        <v/>
      </c>
      <c r="BI18" s="138" t="str">
        <f>IF(E18="A",E18,IF(AND('Encodage réponses Es'!$BU16="!",'Encodage réponses Es'!U16=""),"!",IF('Encodage réponses Es'!U16="","",'Encodage réponses Es'!U16)))</f>
        <v/>
      </c>
      <c r="BJ18" s="138" t="str">
        <f>IF(E18="A",E18,IF(AND('Encodage réponses Es'!$BU16="!",'Encodage réponses Es'!Z16=""),"!",IF('Encodage réponses Es'!Z16="","",'Encodage réponses Es'!Z16)))</f>
        <v/>
      </c>
      <c r="BK18" s="138" t="str">
        <f>IF(E18="A",E18,IF(AND('Encodage réponses Es'!$BU16="!",'Encodage réponses Es'!AF16=""),"!",IF('Encodage réponses Es'!AF16="","",'Encodage réponses Es'!AF16)))</f>
        <v/>
      </c>
      <c r="BL18" s="138" t="str">
        <f>IF(E18="A",E18,IF(AND('Encodage réponses Es'!$BU16="!",'Encodage réponses Es'!AJ16=""),"!",IF('Encodage réponses Es'!AJ16="","",'Encodage réponses Es'!AJ16)))</f>
        <v/>
      </c>
      <c r="BM18" s="138" t="str">
        <f>IF(E18="A",E18,IF(AND('Encodage réponses Es'!$BU16="!",'Encodage réponses Es'!AO16=""),"!",IF('Encodage réponses Es'!AO16="","",'Encodage réponses Es'!AO16)))</f>
        <v/>
      </c>
      <c r="BN18" s="138" t="str">
        <f>IF(E18="A",E18,IF(AND('Encodage réponses Es'!$BU16="!",'Encodage réponses Es'!AP16=""),"!",IF('Encodage réponses Es'!AP16="","",'Encodage réponses Es'!AP16)))</f>
        <v/>
      </c>
      <c r="BO18" s="138" t="str">
        <f>IF(E18="A",E18,IF(AND('Encodage réponses Es'!$BU16="!",'Encodage réponses Es'!AQ16=""),"!",IF('Encodage réponses Es'!AQ16="","",'Encodage réponses Es'!AQ16)))</f>
        <v/>
      </c>
      <c r="BP18" s="138" t="str">
        <f>IF(E18="A",E18,IF(AND('Encodage réponses Es'!$BU16="!",'Encodage réponses Es'!AR16=""),"!",IF('Encodage réponses Es'!AR16="","",'Encodage réponses Es'!AR16)))</f>
        <v/>
      </c>
      <c r="BQ18" s="138" t="str">
        <f>IF(E18="A",E18,IF(AND('Encodage réponses Es'!$BU16="!",'Encodage réponses Es'!AS16=""),"!",IF('Encodage réponses Es'!AS16="","",'Encodage réponses Es'!AS16)))</f>
        <v/>
      </c>
      <c r="BR18" s="138" t="str">
        <f>IF(E18="A",E18,IF(AND('Encodage réponses Es'!$BU16="!",'Encodage réponses Es'!AT16=""),"!",IF('Encodage réponses Es'!AT16="","",'Encodage réponses Es'!AT16)))</f>
        <v/>
      </c>
      <c r="BS18" s="138" t="str">
        <f>IF(E18="A",E18,IF(AND('Encodage réponses Es'!$BU16="!",'Encodage réponses Es'!AU16=""),"!",IF('Encodage réponses Es'!AU16="","",'Encodage réponses Es'!AU16)))</f>
        <v/>
      </c>
      <c r="BT18" s="138" t="str">
        <f>IF(E18="A",E18,IF(AND('Encodage réponses Es'!$BU16="!",'Encodage réponses Es'!AV16=""),"!",IF('Encodage réponses Es'!AV16="","",'Encodage réponses Es'!AV16)))</f>
        <v/>
      </c>
      <c r="BU18" s="138" t="str">
        <f>IF(E18="A",E18,IF(AND('Encodage réponses Es'!$BU16="!",'Encodage réponses Es'!AW16=""),"!",IF('Encodage réponses Es'!AW16="","",'Encodage réponses Es'!AW16)))</f>
        <v/>
      </c>
      <c r="BV18" s="138" t="str">
        <f>IF(E18="A",E18,IF(AND('Encodage réponses Es'!$BU16="!",'Encodage réponses Es'!AX16=""),"!",IF('Encodage réponses Es'!AX16="","",'Encodage réponses Es'!AX16)))</f>
        <v/>
      </c>
      <c r="BW18" s="138" t="str">
        <f>IF(E18="A",E18,IF(AND('Encodage réponses Es'!$BU16="!",'Encodage réponses Es'!AY16=""),"!",IF('Encodage réponses Es'!AY16="","",'Encodage réponses Es'!AY16)))</f>
        <v/>
      </c>
      <c r="BX18" s="138" t="str">
        <f>IF(E18="A",E18,IF(AND('Encodage réponses Es'!$BU16="!",'Encodage réponses Es'!AZ16=""),"!",IF('Encodage réponses Es'!AZ16="","",'Encodage réponses Es'!AZ16)))</f>
        <v/>
      </c>
      <c r="BY18" s="138" t="str">
        <f>IF(E18="A",E18,IF(AND('Encodage réponses Es'!$BU16="!",'Encodage réponses Es'!BA16=""),"!",IF('Encodage réponses Es'!BA16="","",'Encodage réponses Es'!BA16)))</f>
        <v/>
      </c>
      <c r="BZ18" s="138" t="str">
        <f>IF(E18="A",E18,IF(AND('Encodage réponses Es'!$BU16="!",'Encodage réponses Es'!BB16=""),"!",IF('Encodage réponses Es'!BB16="","",'Encodage réponses Es'!BB16)))</f>
        <v/>
      </c>
      <c r="CA18" s="138" t="str">
        <f>IF(E18="A",E18,IF(AND('Encodage réponses Es'!$BU16="!",'Encodage réponses Es'!BF16=""),"!",IF('Encodage réponses Es'!BF16="","",'Encodage réponses Es'!BF16)))</f>
        <v/>
      </c>
      <c r="CB18" s="138" t="str">
        <f>IF(E18="A",E18,IF(AND('Encodage réponses Es'!$BU16="!",'Encodage réponses Es'!BG16=""),"!",IF('Encodage réponses Es'!BG16="","",'Encodage réponses Es'!BG16)))</f>
        <v/>
      </c>
      <c r="CC18" s="138" t="str">
        <f>IF(E18="A",E18,IF(AND('Encodage réponses Es'!$BU16="!",'Encodage réponses Es'!BH16=""),"!",IF('Encodage réponses Es'!BH16="","",'Encodage réponses Es'!BH16)))</f>
        <v/>
      </c>
      <c r="CD18" s="138" t="str">
        <f>IF(E18="A",E18,IF(AND('Encodage réponses Es'!$BU16="!",'Encodage réponses Es'!BM16=""),"!",IF('Encodage réponses Es'!BM16="","",'Encodage réponses Es'!BM16)))</f>
        <v/>
      </c>
      <c r="CE18" s="138" t="str">
        <f>IF(E18="A",E18,IF(AND('Encodage réponses Es'!$BU16="!",'Encodage réponses Es'!BS16=""),"!",IF('Encodage réponses Es'!BS16="","",'Encodage réponses Es'!BS16)))</f>
        <v/>
      </c>
      <c r="CF18" s="383" t="str">
        <f t="shared" si="9"/>
        <v/>
      </c>
      <c r="CG18" s="384"/>
    </row>
    <row r="19" spans="1:85" ht="11.25" customHeight="1" x14ac:dyDescent="0.25">
      <c r="A19" s="440"/>
      <c r="B19" s="441"/>
      <c r="C19" s="19">
        <v>15</v>
      </c>
      <c r="D19" s="248" t="str">
        <f>IF('Encodage réponses Es'!F17=0,"",'Encodage réponses Es'!F17)</f>
        <v/>
      </c>
      <c r="E19" s="250" t="str">
        <f>IF('Encodage réponses Es'!I17="","",'Encodage réponses Es'!I17)</f>
        <v/>
      </c>
      <c r="F19" s="83"/>
      <c r="G19" s="258" t="str">
        <f t="shared" si="0"/>
        <v/>
      </c>
      <c r="H19" s="135" t="str">
        <f t="shared" si="1"/>
        <v/>
      </c>
      <c r="I19" s="139"/>
      <c r="J19" s="258" t="str">
        <f t="shared" si="2"/>
        <v/>
      </c>
      <c r="K19" s="135" t="str">
        <f t="shared" si="3"/>
        <v/>
      </c>
      <c r="L19" s="139"/>
      <c r="M19" s="160" t="str">
        <f t="shared" si="4"/>
        <v/>
      </c>
      <c r="N19" s="135" t="str">
        <f t="shared" si="5"/>
        <v/>
      </c>
      <c r="O19" s="126"/>
      <c r="P19" s="245" t="str">
        <f>IF(E19="A",E19,IF(AND('Encodage réponses Es'!$BU17="!",'Encodage réponses Es'!Q17=""),"!",IF('Encodage réponses Es'!Q17="","",'Encodage réponses Es'!Q17)))</f>
        <v/>
      </c>
      <c r="Q19" s="245" t="str">
        <f>IF(E19="A",E19,IF(AND('Encodage réponses Es'!$BU17="!",'Encodage réponses Es'!AH17=""),"!",IF('Encodage réponses Es'!AH17="","",'Encodage réponses Es'!AH17)))</f>
        <v/>
      </c>
      <c r="R19" s="245" t="str">
        <f>IF(E19="A",E19,IF(AND('Encodage réponses Es'!$BU17="!",'Encodage réponses Es'!BC17=""),"!",IF('Encodage réponses Es'!BC17="","",'Encodage réponses Es'!BC17)))</f>
        <v/>
      </c>
      <c r="S19" s="245" t="str">
        <f>IF(E19="A",E19,IF(AND('Encodage réponses Es'!$BU17="!",'Encodage réponses Es'!BN17=""),"!",IF('Encodage réponses Es'!BN17="","",'Encodage réponses Es'!BN17)))</f>
        <v/>
      </c>
      <c r="T19" s="383" t="str">
        <f t="shared" si="6"/>
        <v/>
      </c>
      <c r="U19" s="384"/>
      <c r="V19" s="246" t="str">
        <f>IF(E19="A",E19,IF(AND('Encodage réponses Es'!$BU17="!",'Encodage réponses Es'!K17=""),"!",IF('Encodage réponses Es'!K17="","",'Encodage réponses Es'!K17)))</f>
        <v/>
      </c>
      <c r="W19" s="245" t="str">
        <f>IF(E19="A",E19,IF(AND('Encodage réponses Es'!$BU17="!",'Encodage réponses Es'!L17=""),"!",IF('Encodage réponses Es'!L17="","",'Encodage réponses Es'!L17)))</f>
        <v/>
      </c>
      <c r="X19" s="245" t="str">
        <f>IF(E19="A",E19,IF(AND('Encodage réponses Es'!$BU17="!",'Encodage réponses Es'!AB17=""),"!",IF('Encodage réponses Es'!AB17="","",'Encodage réponses Es'!AB17)))</f>
        <v/>
      </c>
      <c r="Y19" s="245" t="str">
        <f>IF(E19="A",E19,IF(AND('Encodage réponses Es'!$BU17="!",'Encodage réponses Es'!AC17=""),"!",IF('Encodage réponses Es'!AC17="","",'Encodage réponses Es'!AC17)))</f>
        <v/>
      </c>
      <c r="Z19" s="245" t="str">
        <f>IF(E19="A",E19,IF(AND('Encodage réponses Es'!$BU17="!",'Encodage réponses Es'!AD17=""),"!",IF('Encodage réponses Es'!AD17="","",'Encodage réponses Es'!AD17)))</f>
        <v/>
      </c>
      <c r="AA19" s="245" t="str">
        <f>IF(E19="A",E19,IF(AND('Encodage réponses Es'!$BU17="!",'Encodage réponses Es'!AI17=""),"!",IF('Encodage réponses Es'!AI17="","",'Encodage réponses Es'!AI17)))</f>
        <v/>
      </c>
      <c r="AB19" s="245" t="str">
        <f>IF(E19="A",E19,IF(AND('Encodage réponses Es'!$BU17="!",'Encodage réponses Es'!AL17=""),"!",IF('Encodage réponses Es'!AL17="","",'Encodage réponses Es'!AL17)))</f>
        <v/>
      </c>
      <c r="AC19" s="245" t="str">
        <f>IF(E19="A",E19,IF(AND('Encodage réponses Es'!$BU17="!",'Encodage réponses Es'!AM17=""),"!",IF('Encodage réponses Es'!AM17="","",'Encodage réponses Es'!AM17)))</f>
        <v/>
      </c>
      <c r="AD19" s="245" t="str">
        <f>IF(E19="A",E19,IF(AND('Encodage réponses Es'!$BU17="!",'Encodage réponses Es'!BO17=""),"!",IF('Encodage réponses Es'!BO17="","",'Encodage réponses Es'!BO17)))</f>
        <v/>
      </c>
      <c r="AE19" s="245" t="str">
        <f>IF(E19="A",E19,IF(AND('Encodage réponses Es'!$BU17="!",'Encodage réponses Es'!BP17=""),"!",IF('Encodage réponses Es'!BP17="","",'Encodage réponses Es'!BP17)))</f>
        <v/>
      </c>
      <c r="AF19" s="245" t="str">
        <f>IF(E19="A",E19,IF(AND('Encodage réponses Es'!$BU17="!",'Encodage réponses Es'!BQ17=""),"!",IF('Encodage réponses Es'!BQ17="","",'Encodage réponses Es'!BQ17)))</f>
        <v/>
      </c>
      <c r="AG19" s="383" t="str">
        <f t="shared" si="7"/>
        <v/>
      </c>
      <c r="AH19" s="384"/>
      <c r="AI19" s="246" t="str">
        <f>IF(E19="A",E19,IF(AND('Encodage réponses Es'!$BU17="!",'Encodage réponses Es'!R17=""),"!",IF('Encodage réponses Es'!R17="","",'Encodage réponses Es'!R17)))</f>
        <v/>
      </c>
      <c r="AJ19" s="245" t="str">
        <f>IF(E19="A",E19,IF(AND('Encodage réponses Es'!$BU17="!",'Encodage réponses Es'!V17=""),"!",IF('Encodage réponses Es'!V17="","",'Encodage réponses Es'!V17)))</f>
        <v/>
      </c>
      <c r="AK19" s="245" t="str">
        <f>IF(E19="A",E19,IF(AND('Encodage réponses Es'!$BU17="!",'Encodage réponses Es'!W17=""),"!",IF('Encodage réponses Es'!W17="","",'Encodage réponses Es'!W17)))</f>
        <v/>
      </c>
      <c r="AL19" s="245" t="str">
        <f>IF(E19="A",E19,IF(AND('Encodage réponses Es'!$BU17="!",'Encodage réponses Es'!X17=""),"!",IF('Encodage réponses Es'!X17="","",'Encodage réponses Es'!X17)))</f>
        <v/>
      </c>
      <c r="AM19" s="245" t="str">
        <f>IF(E19="A",E19,IF(AND('Encodage réponses Es'!$BU17="!",'Encodage réponses Es'!Y17=""),"!",IF('Encodage réponses Es'!Y17="","",'Encodage réponses Es'!Y17)))</f>
        <v/>
      </c>
      <c r="AN19" s="245" t="str">
        <f>IF(E19="A",E19,IF(AND('Encodage réponses Es'!$BU17="!",'Encodage réponses Es'!AA17=""),"!",IF('Encodage réponses Es'!AA17="","",'Encodage réponses Es'!AA17)))</f>
        <v/>
      </c>
      <c r="AO19" s="245" t="str">
        <f>IF(E19="A",E19,IF(AND('Encodage réponses Es'!$BU17="!",'Encodage réponses Es'!AE17=""),"!",IF('Encodage réponses Es'!AE17="","",'Encodage réponses Es'!AE17)))</f>
        <v/>
      </c>
      <c r="AP19" s="245" t="str">
        <f>IF(E19="A",E19,IF(AND('Encodage réponses Es'!$BU17="!",'Encodage réponses Es'!AG17=""),"!",IF('Encodage réponses Es'!AG17="","",'Encodage réponses Es'!AG17)))</f>
        <v/>
      </c>
      <c r="AQ19" s="245" t="str">
        <f>IF(E19="A",E19,IF(AND('Encodage réponses Es'!$BU17="!",'Encodage réponses Es'!AK17=""),"!",IF('Encodage réponses Es'!AK17="","",'Encodage réponses Es'!AK17)))</f>
        <v/>
      </c>
      <c r="AR19" s="245" t="str">
        <f>IF(E19="A",E19,IF(AND('Encodage réponses Es'!$BU17="!",'Encodage réponses Es'!AN17=""),"!",IF('Encodage réponses Es'!AN17="","",'Encodage réponses Es'!AN17)))</f>
        <v/>
      </c>
      <c r="AS19" s="245" t="str">
        <f>IF(E19="A",E19,IF(AND('Encodage réponses Es'!$BU17="!",'Encodage réponses Es'!BD17=""),"!",IF('Encodage réponses Es'!BD17="","",'Encodage réponses Es'!BD17)))</f>
        <v/>
      </c>
      <c r="AT19" s="245" t="str">
        <f>IF(E19="A",E19,IF(AND('Encodage réponses Es'!$BU17="!",'Encodage réponses Es'!BE17=""),"!",IF('Encodage réponses Es'!BE17="","",'Encodage réponses Es'!BE17)))</f>
        <v/>
      </c>
      <c r="AU19" s="245" t="str">
        <f>IF(E19="A",E19,IF(AND('Encodage réponses Es'!$BU17="!",'Encodage réponses Es'!BI17=""),"!",IF('Encodage réponses Es'!BI17="","",'Encodage réponses Es'!BI17)))</f>
        <v/>
      </c>
      <c r="AV19" s="245" t="str">
        <f>IF(E19="A",E19,IF(AND('Encodage réponses Es'!$BU17="!",'Encodage réponses Es'!BJ17=""),"!",IF('Encodage réponses Es'!BJ17="","",'Encodage réponses Es'!BJ17)))</f>
        <v/>
      </c>
      <c r="AW19" s="245" t="str">
        <f>IF(E19="A",E19,IF(AND('Encodage réponses Es'!$BU17="!",'Encodage réponses Es'!BK17=""),"!",IF('Encodage réponses Es'!BK17="","",'Encodage réponses Es'!BK17)))</f>
        <v/>
      </c>
      <c r="AX19" s="245" t="str">
        <f>IF(E19="A",E19,IF(AND('Encodage réponses Es'!$BU17="!",'Encodage réponses Es'!BL17=""),"!",IF('Encodage réponses Es'!BL17="","",'Encodage réponses Es'!BL17)))</f>
        <v/>
      </c>
      <c r="AY19" s="245" t="str">
        <f>IF(E19="A",E19,IF(AND('Encodage réponses Es'!$BU17="!",'Encodage réponses Es'!BR17=""),"!",IF('Encodage réponses Es'!BR17="","",'Encodage réponses Es'!BR17)))</f>
        <v/>
      </c>
      <c r="AZ19" s="245" t="str">
        <f>IF(E19="A",E19,IF(AND('Encodage réponses Es'!$BU17="!",'Encodage réponses Es'!BT17=""),"!",IF('Encodage réponses Es'!BT17="","",'Encodage réponses Es'!BT17)))</f>
        <v/>
      </c>
      <c r="BA19" s="385" t="str">
        <f t="shared" si="8"/>
        <v/>
      </c>
      <c r="BB19" s="386"/>
      <c r="BC19" s="165" t="str">
        <f>IF(E19="A",E19,IF(AND('Encodage réponses Es'!$BU17="!",'Encodage réponses Es'!M17=""),"!",IF('Encodage réponses Es'!M17="","",'Encodage réponses Es'!M17)))</f>
        <v/>
      </c>
      <c r="BD19" s="165" t="str">
        <f>IF(E19="A",E19,IF(AND('Encodage réponses Es'!$BU17="!",'Encodage réponses Es'!N17=""),"!",IF('Encodage réponses Es'!N17="","",'Encodage réponses Es'!N17)))</f>
        <v/>
      </c>
      <c r="BE19" s="165" t="str">
        <f>IF(E19="A",E19,IF(AND('Encodage réponses Es'!$BU17="!",'Encodage réponses Es'!O17=""),"!",IF('Encodage réponses Es'!O17="","",'Encodage réponses Es'!O17)))</f>
        <v/>
      </c>
      <c r="BF19" s="165" t="str">
        <f>IF(E19="A",E19,IF(AND('Encodage réponses Es'!$BU17="!",'Encodage réponses Es'!P17=""),"!",IF('Encodage réponses Es'!P17="","",'Encodage réponses Es'!P17)))</f>
        <v/>
      </c>
      <c r="BG19" s="138" t="str">
        <f>IF(E19="A",E19,IF(AND('Encodage réponses Es'!$BU17="!",'Encodage réponses Es'!S17=""),"!",IF('Encodage réponses Es'!S17="","",'Encodage réponses Es'!S17)))</f>
        <v/>
      </c>
      <c r="BH19" s="138" t="str">
        <f>IF(E19="A",E19,IF(AND('Encodage réponses Es'!$BU17="!",'Encodage réponses Es'!T17=""),"!",IF('Encodage réponses Es'!T17="","",'Encodage réponses Es'!T17)))</f>
        <v/>
      </c>
      <c r="BI19" s="138" t="str">
        <f>IF(E19="A",E19,IF(AND('Encodage réponses Es'!$BU17="!",'Encodage réponses Es'!U17=""),"!",IF('Encodage réponses Es'!U17="","",'Encodage réponses Es'!U17)))</f>
        <v/>
      </c>
      <c r="BJ19" s="138" t="str">
        <f>IF(E19="A",E19,IF(AND('Encodage réponses Es'!$BU17="!",'Encodage réponses Es'!Z17=""),"!",IF('Encodage réponses Es'!Z17="","",'Encodage réponses Es'!Z17)))</f>
        <v/>
      </c>
      <c r="BK19" s="138" t="str">
        <f>IF(E19="A",E19,IF(AND('Encodage réponses Es'!$BU17="!",'Encodage réponses Es'!AF17=""),"!",IF('Encodage réponses Es'!AF17="","",'Encodage réponses Es'!AF17)))</f>
        <v/>
      </c>
      <c r="BL19" s="138" t="str">
        <f>IF(E19="A",E19,IF(AND('Encodage réponses Es'!$BU17="!",'Encodage réponses Es'!AJ17=""),"!",IF('Encodage réponses Es'!AJ17="","",'Encodage réponses Es'!AJ17)))</f>
        <v/>
      </c>
      <c r="BM19" s="138" t="str">
        <f>IF(E19="A",E19,IF(AND('Encodage réponses Es'!$BU17="!",'Encodage réponses Es'!AO17=""),"!",IF('Encodage réponses Es'!AO17="","",'Encodage réponses Es'!AO17)))</f>
        <v/>
      </c>
      <c r="BN19" s="138" t="str">
        <f>IF(E19="A",E19,IF(AND('Encodage réponses Es'!$BU17="!",'Encodage réponses Es'!AP17=""),"!",IF('Encodage réponses Es'!AP17="","",'Encodage réponses Es'!AP17)))</f>
        <v/>
      </c>
      <c r="BO19" s="138" t="str">
        <f>IF(E19="A",E19,IF(AND('Encodage réponses Es'!$BU17="!",'Encodage réponses Es'!AQ17=""),"!",IF('Encodage réponses Es'!AQ17="","",'Encodage réponses Es'!AQ17)))</f>
        <v/>
      </c>
      <c r="BP19" s="138" t="str">
        <f>IF(E19="A",E19,IF(AND('Encodage réponses Es'!$BU17="!",'Encodage réponses Es'!AR17=""),"!",IF('Encodage réponses Es'!AR17="","",'Encodage réponses Es'!AR17)))</f>
        <v/>
      </c>
      <c r="BQ19" s="138" t="str">
        <f>IF(E19="A",E19,IF(AND('Encodage réponses Es'!$BU17="!",'Encodage réponses Es'!AS17=""),"!",IF('Encodage réponses Es'!AS17="","",'Encodage réponses Es'!AS17)))</f>
        <v/>
      </c>
      <c r="BR19" s="138" t="str">
        <f>IF(E19="A",E19,IF(AND('Encodage réponses Es'!$BU17="!",'Encodage réponses Es'!AT17=""),"!",IF('Encodage réponses Es'!AT17="","",'Encodage réponses Es'!AT17)))</f>
        <v/>
      </c>
      <c r="BS19" s="138" t="str">
        <f>IF(E19="A",E19,IF(AND('Encodage réponses Es'!$BU17="!",'Encodage réponses Es'!AU17=""),"!",IF('Encodage réponses Es'!AU17="","",'Encodage réponses Es'!AU17)))</f>
        <v/>
      </c>
      <c r="BT19" s="138" t="str">
        <f>IF(E19="A",E19,IF(AND('Encodage réponses Es'!$BU17="!",'Encodage réponses Es'!AV17=""),"!",IF('Encodage réponses Es'!AV17="","",'Encodage réponses Es'!AV17)))</f>
        <v/>
      </c>
      <c r="BU19" s="138" t="str">
        <f>IF(E19="A",E19,IF(AND('Encodage réponses Es'!$BU17="!",'Encodage réponses Es'!AW17=""),"!",IF('Encodage réponses Es'!AW17="","",'Encodage réponses Es'!AW17)))</f>
        <v/>
      </c>
      <c r="BV19" s="138" t="str">
        <f>IF(E19="A",E19,IF(AND('Encodage réponses Es'!$BU17="!",'Encodage réponses Es'!AX17=""),"!",IF('Encodage réponses Es'!AX17="","",'Encodage réponses Es'!AX17)))</f>
        <v/>
      </c>
      <c r="BW19" s="138" t="str">
        <f>IF(E19="A",E19,IF(AND('Encodage réponses Es'!$BU17="!",'Encodage réponses Es'!AY17=""),"!",IF('Encodage réponses Es'!AY17="","",'Encodage réponses Es'!AY17)))</f>
        <v/>
      </c>
      <c r="BX19" s="138" t="str">
        <f>IF(E19="A",E19,IF(AND('Encodage réponses Es'!$BU17="!",'Encodage réponses Es'!AZ17=""),"!",IF('Encodage réponses Es'!AZ17="","",'Encodage réponses Es'!AZ17)))</f>
        <v/>
      </c>
      <c r="BY19" s="138" t="str">
        <f>IF(E19="A",E19,IF(AND('Encodage réponses Es'!$BU17="!",'Encodage réponses Es'!BA17=""),"!",IF('Encodage réponses Es'!BA17="","",'Encodage réponses Es'!BA17)))</f>
        <v/>
      </c>
      <c r="BZ19" s="138" t="str">
        <f>IF(E19="A",E19,IF(AND('Encodage réponses Es'!$BU17="!",'Encodage réponses Es'!BB17=""),"!",IF('Encodage réponses Es'!BB17="","",'Encodage réponses Es'!BB17)))</f>
        <v/>
      </c>
      <c r="CA19" s="138" t="str">
        <f>IF(E19="A",E19,IF(AND('Encodage réponses Es'!$BU17="!",'Encodage réponses Es'!BF17=""),"!",IF('Encodage réponses Es'!BF17="","",'Encodage réponses Es'!BF17)))</f>
        <v/>
      </c>
      <c r="CB19" s="138" t="str">
        <f>IF(E19="A",E19,IF(AND('Encodage réponses Es'!$BU17="!",'Encodage réponses Es'!BG17=""),"!",IF('Encodage réponses Es'!BG17="","",'Encodage réponses Es'!BG17)))</f>
        <v/>
      </c>
      <c r="CC19" s="138" t="str">
        <f>IF(E19="A",E19,IF(AND('Encodage réponses Es'!$BU17="!",'Encodage réponses Es'!BH17=""),"!",IF('Encodage réponses Es'!BH17="","",'Encodage réponses Es'!BH17)))</f>
        <v/>
      </c>
      <c r="CD19" s="138" t="str">
        <f>IF(E19="A",E19,IF(AND('Encodage réponses Es'!$BU17="!",'Encodage réponses Es'!BM17=""),"!",IF('Encodage réponses Es'!BM17="","",'Encodage réponses Es'!BM17)))</f>
        <v/>
      </c>
      <c r="CE19" s="138" t="str">
        <f>IF(E19="A",E19,IF(AND('Encodage réponses Es'!$BU17="!",'Encodage réponses Es'!BS17=""),"!",IF('Encodage réponses Es'!BS17="","",'Encodage réponses Es'!BS17)))</f>
        <v/>
      </c>
      <c r="CF19" s="383" t="str">
        <f t="shared" si="9"/>
        <v/>
      </c>
      <c r="CG19" s="384"/>
    </row>
    <row r="20" spans="1:85" ht="11.25" customHeight="1" x14ac:dyDescent="0.25">
      <c r="A20" s="440"/>
      <c r="B20" s="441"/>
      <c r="C20" s="19">
        <v>16</v>
      </c>
      <c r="D20" s="248" t="str">
        <f>IF('Encodage réponses Es'!F18=0,"",'Encodage réponses Es'!F18)</f>
        <v/>
      </c>
      <c r="E20" s="250" t="str">
        <f>IF('Encodage réponses Es'!I18="","",'Encodage réponses Es'!I18)</f>
        <v/>
      </c>
      <c r="F20" s="83"/>
      <c r="G20" s="258" t="str">
        <f t="shared" si="0"/>
        <v/>
      </c>
      <c r="H20" s="135" t="str">
        <f t="shared" si="1"/>
        <v/>
      </c>
      <c r="I20" s="139"/>
      <c r="J20" s="258" t="str">
        <f t="shared" si="2"/>
        <v/>
      </c>
      <c r="K20" s="135" t="str">
        <f t="shared" si="3"/>
        <v/>
      </c>
      <c r="L20" s="139"/>
      <c r="M20" s="160" t="str">
        <f t="shared" si="4"/>
        <v/>
      </c>
      <c r="N20" s="135" t="str">
        <f t="shared" si="5"/>
        <v/>
      </c>
      <c r="O20" s="126"/>
      <c r="P20" s="245" t="str">
        <f>IF(E20="A",E20,IF(AND('Encodage réponses Es'!$BU18="!",'Encodage réponses Es'!Q18=""),"!",IF('Encodage réponses Es'!Q18="","",'Encodage réponses Es'!Q18)))</f>
        <v/>
      </c>
      <c r="Q20" s="245" t="str">
        <f>IF(E20="A",E20,IF(AND('Encodage réponses Es'!$BU18="!",'Encodage réponses Es'!AH18=""),"!",IF('Encodage réponses Es'!AH18="","",'Encodage réponses Es'!AH18)))</f>
        <v/>
      </c>
      <c r="R20" s="245" t="str">
        <f>IF(E20="A",E20,IF(AND('Encodage réponses Es'!$BU18="!",'Encodage réponses Es'!BC18=""),"!",IF('Encodage réponses Es'!BC18="","",'Encodage réponses Es'!BC18)))</f>
        <v/>
      </c>
      <c r="S20" s="245" t="str">
        <f>IF(E20="A",E20,IF(AND('Encodage réponses Es'!$BU18="!",'Encodage réponses Es'!BN18=""),"!",IF('Encodage réponses Es'!BN18="","",'Encodage réponses Es'!BN18)))</f>
        <v/>
      </c>
      <c r="T20" s="383" t="str">
        <f t="shared" si="6"/>
        <v/>
      </c>
      <c r="U20" s="384"/>
      <c r="V20" s="246" t="str">
        <f>IF(E20="A",E20,IF(AND('Encodage réponses Es'!$BU18="!",'Encodage réponses Es'!K18=""),"!",IF('Encodage réponses Es'!K18="","",'Encodage réponses Es'!K18)))</f>
        <v/>
      </c>
      <c r="W20" s="245" t="str">
        <f>IF(E20="A",E20,IF(AND('Encodage réponses Es'!$BU18="!",'Encodage réponses Es'!L18=""),"!",IF('Encodage réponses Es'!L18="","",'Encodage réponses Es'!L18)))</f>
        <v/>
      </c>
      <c r="X20" s="245" t="str">
        <f>IF(E20="A",E20,IF(AND('Encodage réponses Es'!$BU18="!",'Encodage réponses Es'!AB18=""),"!",IF('Encodage réponses Es'!AB18="","",'Encodage réponses Es'!AB18)))</f>
        <v/>
      </c>
      <c r="Y20" s="245" t="str">
        <f>IF(E20="A",E20,IF(AND('Encodage réponses Es'!$BU18="!",'Encodage réponses Es'!AC18=""),"!",IF('Encodage réponses Es'!AC18="","",'Encodage réponses Es'!AC18)))</f>
        <v/>
      </c>
      <c r="Z20" s="245" t="str">
        <f>IF(E20="A",E20,IF(AND('Encodage réponses Es'!$BU18="!",'Encodage réponses Es'!AD18=""),"!",IF('Encodage réponses Es'!AD18="","",'Encodage réponses Es'!AD18)))</f>
        <v/>
      </c>
      <c r="AA20" s="245" t="str">
        <f>IF(E20="A",E20,IF(AND('Encodage réponses Es'!$BU18="!",'Encodage réponses Es'!AI18=""),"!",IF('Encodage réponses Es'!AI18="","",'Encodage réponses Es'!AI18)))</f>
        <v/>
      </c>
      <c r="AB20" s="245" t="str">
        <f>IF(E20="A",E20,IF(AND('Encodage réponses Es'!$BU18="!",'Encodage réponses Es'!AL18=""),"!",IF('Encodage réponses Es'!AL18="","",'Encodage réponses Es'!AL18)))</f>
        <v/>
      </c>
      <c r="AC20" s="245" t="str">
        <f>IF(E20="A",E20,IF(AND('Encodage réponses Es'!$BU18="!",'Encodage réponses Es'!AM18=""),"!",IF('Encodage réponses Es'!AM18="","",'Encodage réponses Es'!AM18)))</f>
        <v/>
      </c>
      <c r="AD20" s="245" t="str">
        <f>IF(E20="A",E20,IF(AND('Encodage réponses Es'!$BU18="!",'Encodage réponses Es'!BO18=""),"!",IF('Encodage réponses Es'!BO18="","",'Encodage réponses Es'!BO18)))</f>
        <v/>
      </c>
      <c r="AE20" s="245" t="str">
        <f>IF(E20="A",E20,IF(AND('Encodage réponses Es'!$BU18="!",'Encodage réponses Es'!BP18=""),"!",IF('Encodage réponses Es'!BP18="","",'Encodage réponses Es'!BP18)))</f>
        <v/>
      </c>
      <c r="AF20" s="245" t="str">
        <f>IF(E20="A",E20,IF(AND('Encodage réponses Es'!$BU18="!",'Encodage réponses Es'!BQ18=""),"!",IF('Encodage réponses Es'!BQ18="","",'Encodage réponses Es'!BQ18)))</f>
        <v/>
      </c>
      <c r="AG20" s="383" t="str">
        <f t="shared" si="7"/>
        <v/>
      </c>
      <c r="AH20" s="384"/>
      <c r="AI20" s="246" t="str">
        <f>IF(E20="A",E20,IF(AND('Encodage réponses Es'!$BU18="!",'Encodage réponses Es'!R18=""),"!",IF('Encodage réponses Es'!R18="","",'Encodage réponses Es'!R18)))</f>
        <v/>
      </c>
      <c r="AJ20" s="245" t="str">
        <f>IF(E20="A",E20,IF(AND('Encodage réponses Es'!$BU18="!",'Encodage réponses Es'!V18=""),"!",IF('Encodage réponses Es'!V18="","",'Encodage réponses Es'!V18)))</f>
        <v/>
      </c>
      <c r="AK20" s="245" t="str">
        <f>IF(E20="A",E20,IF(AND('Encodage réponses Es'!$BU18="!",'Encodage réponses Es'!W18=""),"!",IF('Encodage réponses Es'!W18="","",'Encodage réponses Es'!W18)))</f>
        <v/>
      </c>
      <c r="AL20" s="245" t="str">
        <f>IF(E20="A",E20,IF(AND('Encodage réponses Es'!$BU18="!",'Encodage réponses Es'!X18=""),"!",IF('Encodage réponses Es'!X18="","",'Encodage réponses Es'!X18)))</f>
        <v/>
      </c>
      <c r="AM20" s="245" t="str">
        <f>IF(E20="A",E20,IF(AND('Encodage réponses Es'!$BU18="!",'Encodage réponses Es'!Y18=""),"!",IF('Encodage réponses Es'!Y18="","",'Encodage réponses Es'!Y18)))</f>
        <v/>
      </c>
      <c r="AN20" s="245" t="str">
        <f>IF(E20="A",E20,IF(AND('Encodage réponses Es'!$BU18="!",'Encodage réponses Es'!AA18=""),"!",IF('Encodage réponses Es'!AA18="","",'Encodage réponses Es'!AA18)))</f>
        <v/>
      </c>
      <c r="AO20" s="245" t="str">
        <f>IF(E20="A",E20,IF(AND('Encodage réponses Es'!$BU18="!",'Encodage réponses Es'!AE18=""),"!",IF('Encodage réponses Es'!AE18="","",'Encodage réponses Es'!AE18)))</f>
        <v/>
      </c>
      <c r="AP20" s="245" t="str">
        <f>IF(E20="A",E20,IF(AND('Encodage réponses Es'!$BU18="!",'Encodage réponses Es'!AG18=""),"!",IF('Encodage réponses Es'!AG18="","",'Encodage réponses Es'!AG18)))</f>
        <v/>
      </c>
      <c r="AQ20" s="245" t="str">
        <f>IF(E20="A",E20,IF(AND('Encodage réponses Es'!$BU18="!",'Encodage réponses Es'!AK18=""),"!",IF('Encodage réponses Es'!AK18="","",'Encodage réponses Es'!AK18)))</f>
        <v/>
      </c>
      <c r="AR20" s="245" t="str">
        <f>IF(E20="A",E20,IF(AND('Encodage réponses Es'!$BU18="!",'Encodage réponses Es'!AN18=""),"!",IF('Encodage réponses Es'!AN18="","",'Encodage réponses Es'!AN18)))</f>
        <v/>
      </c>
      <c r="AS20" s="245" t="str">
        <f>IF(E20="A",E20,IF(AND('Encodage réponses Es'!$BU18="!",'Encodage réponses Es'!BD18=""),"!",IF('Encodage réponses Es'!BD18="","",'Encodage réponses Es'!BD18)))</f>
        <v/>
      </c>
      <c r="AT20" s="245" t="str">
        <f>IF(E20="A",E20,IF(AND('Encodage réponses Es'!$BU18="!",'Encodage réponses Es'!BE18=""),"!",IF('Encodage réponses Es'!BE18="","",'Encodage réponses Es'!BE18)))</f>
        <v/>
      </c>
      <c r="AU20" s="245" t="str">
        <f>IF(E20="A",E20,IF(AND('Encodage réponses Es'!$BU18="!",'Encodage réponses Es'!BI18=""),"!",IF('Encodage réponses Es'!BI18="","",'Encodage réponses Es'!BI18)))</f>
        <v/>
      </c>
      <c r="AV20" s="245" t="str">
        <f>IF(E20="A",E20,IF(AND('Encodage réponses Es'!$BU18="!",'Encodage réponses Es'!BJ18=""),"!",IF('Encodage réponses Es'!BJ18="","",'Encodage réponses Es'!BJ18)))</f>
        <v/>
      </c>
      <c r="AW20" s="245" t="str">
        <f>IF(E20="A",E20,IF(AND('Encodage réponses Es'!$BU18="!",'Encodage réponses Es'!BK18=""),"!",IF('Encodage réponses Es'!BK18="","",'Encodage réponses Es'!BK18)))</f>
        <v/>
      </c>
      <c r="AX20" s="245" t="str">
        <f>IF(E20="A",E20,IF(AND('Encodage réponses Es'!$BU18="!",'Encodage réponses Es'!BL18=""),"!",IF('Encodage réponses Es'!BL18="","",'Encodage réponses Es'!BL18)))</f>
        <v/>
      </c>
      <c r="AY20" s="245" t="str">
        <f>IF(E20="A",E20,IF(AND('Encodage réponses Es'!$BU18="!",'Encodage réponses Es'!BR18=""),"!",IF('Encodage réponses Es'!BR18="","",'Encodage réponses Es'!BR18)))</f>
        <v/>
      </c>
      <c r="AZ20" s="245" t="str">
        <f>IF(E20="A",E20,IF(AND('Encodage réponses Es'!$BU18="!",'Encodage réponses Es'!BT18=""),"!",IF('Encodage réponses Es'!BT18="","",'Encodage réponses Es'!BT18)))</f>
        <v/>
      </c>
      <c r="BA20" s="385" t="str">
        <f t="shared" si="8"/>
        <v/>
      </c>
      <c r="BB20" s="386"/>
      <c r="BC20" s="165" t="str">
        <f>IF(E20="A",E20,IF(AND('Encodage réponses Es'!$BU18="!",'Encodage réponses Es'!M18=""),"!",IF('Encodage réponses Es'!M18="","",'Encodage réponses Es'!M18)))</f>
        <v/>
      </c>
      <c r="BD20" s="165" t="str">
        <f>IF(E20="A",E20,IF(AND('Encodage réponses Es'!$BU18="!",'Encodage réponses Es'!N18=""),"!",IF('Encodage réponses Es'!N18="","",'Encodage réponses Es'!N18)))</f>
        <v/>
      </c>
      <c r="BE20" s="165" t="str">
        <f>IF(E20="A",E20,IF(AND('Encodage réponses Es'!$BU18="!",'Encodage réponses Es'!O18=""),"!",IF('Encodage réponses Es'!O18="","",'Encodage réponses Es'!O18)))</f>
        <v/>
      </c>
      <c r="BF20" s="165" t="str">
        <f>IF(E20="A",E20,IF(AND('Encodage réponses Es'!$BU18="!",'Encodage réponses Es'!P18=""),"!",IF('Encodage réponses Es'!P18="","",'Encodage réponses Es'!P18)))</f>
        <v/>
      </c>
      <c r="BG20" s="138" t="str">
        <f>IF(E20="A",E20,IF(AND('Encodage réponses Es'!$BU18="!",'Encodage réponses Es'!S18=""),"!",IF('Encodage réponses Es'!S18="","",'Encodage réponses Es'!S18)))</f>
        <v/>
      </c>
      <c r="BH20" s="138" t="str">
        <f>IF(E20="A",E20,IF(AND('Encodage réponses Es'!$BU18="!",'Encodage réponses Es'!T18=""),"!",IF('Encodage réponses Es'!T18="","",'Encodage réponses Es'!T18)))</f>
        <v/>
      </c>
      <c r="BI20" s="138" t="str">
        <f>IF(E20="A",E20,IF(AND('Encodage réponses Es'!$BU18="!",'Encodage réponses Es'!U18=""),"!",IF('Encodage réponses Es'!U18="","",'Encodage réponses Es'!U18)))</f>
        <v/>
      </c>
      <c r="BJ20" s="138" t="str">
        <f>IF(E20="A",E20,IF(AND('Encodage réponses Es'!$BU18="!",'Encodage réponses Es'!Z18=""),"!",IF('Encodage réponses Es'!Z18="","",'Encodage réponses Es'!Z18)))</f>
        <v/>
      </c>
      <c r="BK20" s="138" t="str">
        <f>IF(E20="A",E20,IF(AND('Encodage réponses Es'!$BU18="!",'Encodage réponses Es'!AF18=""),"!",IF('Encodage réponses Es'!AF18="","",'Encodage réponses Es'!AF18)))</f>
        <v/>
      </c>
      <c r="BL20" s="138" t="str">
        <f>IF(E20="A",E20,IF(AND('Encodage réponses Es'!$BU18="!",'Encodage réponses Es'!AJ18=""),"!",IF('Encodage réponses Es'!AJ18="","",'Encodage réponses Es'!AJ18)))</f>
        <v/>
      </c>
      <c r="BM20" s="138" t="str">
        <f>IF(E20="A",E20,IF(AND('Encodage réponses Es'!$BU18="!",'Encodage réponses Es'!AO18=""),"!",IF('Encodage réponses Es'!AO18="","",'Encodage réponses Es'!AO18)))</f>
        <v/>
      </c>
      <c r="BN20" s="138" t="str">
        <f>IF(E20="A",E20,IF(AND('Encodage réponses Es'!$BU18="!",'Encodage réponses Es'!AP18=""),"!",IF('Encodage réponses Es'!AP18="","",'Encodage réponses Es'!AP18)))</f>
        <v/>
      </c>
      <c r="BO20" s="138" t="str">
        <f>IF(E20="A",E20,IF(AND('Encodage réponses Es'!$BU18="!",'Encodage réponses Es'!AQ18=""),"!",IF('Encodage réponses Es'!AQ18="","",'Encodage réponses Es'!AQ18)))</f>
        <v/>
      </c>
      <c r="BP20" s="138" t="str">
        <f>IF(E20="A",E20,IF(AND('Encodage réponses Es'!$BU18="!",'Encodage réponses Es'!AR18=""),"!",IF('Encodage réponses Es'!AR18="","",'Encodage réponses Es'!AR18)))</f>
        <v/>
      </c>
      <c r="BQ20" s="138" t="str">
        <f>IF(E20="A",E20,IF(AND('Encodage réponses Es'!$BU18="!",'Encodage réponses Es'!AS18=""),"!",IF('Encodage réponses Es'!AS18="","",'Encodage réponses Es'!AS18)))</f>
        <v/>
      </c>
      <c r="BR20" s="138" t="str">
        <f>IF(E20="A",E20,IF(AND('Encodage réponses Es'!$BU18="!",'Encodage réponses Es'!AT18=""),"!",IF('Encodage réponses Es'!AT18="","",'Encodage réponses Es'!AT18)))</f>
        <v/>
      </c>
      <c r="BS20" s="138" t="str">
        <f>IF(E20="A",E20,IF(AND('Encodage réponses Es'!$BU18="!",'Encodage réponses Es'!AU18=""),"!",IF('Encodage réponses Es'!AU18="","",'Encodage réponses Es'!AU18)))</f>
        <v/>
      </c>
      <c r="BT20" s="138" t="str">
        <f>IF(E20="A",E20,IF(AND('Encodage réponses Es'!$BU18="!",'Encodage réponses Es'!AV18=""),"!",IF('Encodage réponses Es'!AV18="","",'Encodage réponses Es'!AV18)))</f>
        <v/>
      </c>
      <c r="BU20" s="138" t="str">
        <f>IF(E20="A",E20,IF(AND('Encodage réponses Es'!$BU18="!",'Encodage réponses Es'!AW18=""),"!",IF('Encodage réponses Es'!AW18="","",'Encodage réponses Es'!AW18)))</f>
        <v/>
      </c>
      <c r="BV20" s="138" t="str">
        <f>IF(E20="A",E20,IF(AND('Encodage réponses Es'!$BU18="!",'Encodage réponses Es'!AX18=""),"!",IF('Encodage réponses Es'!AX18="","",'Encodage réponses Es'!AX18)))</f>
        <v/>
      </c>
      <c r="BW20" s="138" t="str">
        <f>IF(E20="A",E20,IF(AND('Encodage réponses Es'!$BU18="!",'Encodage réponses Es'!AY18=""),"!",IF('Encodage réponses Es'!AY18="","",'Encodage réponses Es'!AY18)))</f>
        <v/>
      </c>
      <c r="BX20" s="138" t="str">
        <f>IF(E20="A",E20,IF(AND('Encodage réponses Es'!$BU18="!",'Encodage réponses Es'!AZ18=""),"!",IF('Encodage réponses Es'!AZ18="","",'Encodage réponses Es'!AZ18)))</f>
        <v/>
      </c>
      <c r="BY20" s="138" t="str">
        <f>IF(E20="A",E20,IF(AND('Encodage réponses Es'!$BU18="!",'Encodage réponses Es'!BA18=""),"!",IF('Encodage réponses Es'!BA18="","",'Encodage réponses Es'!BA18)))</f>
        <v/>
      </c>
      <c r="BZ20" s="138" t="str">
        <f>IF(E20="A",E20,IF(AND('Encodage réponses Es'!$BU18="!",'Encodage réponses Es'!BB18=""),"!",IF('Encodage réponses Es'!BB18="","",'Encodage réponses Es'!BB18)))</f>
        <v/>
      </c>
      <c r="CA20" s="138" t="str">
        <f>IF(E20="A",E20,IF(AND('Encodage réponses Es'!$BU18="!",'Encodage réponses Es'!BF18=""),"!",IF('Encodage réponses Es'!BF18="","",'Encodage réponses Es'!BF18)))</f>
        <v/>
      </c>
      <c r="CB20" s="138" t="str">
        <f>IF(E20="A",E20,IF(AND('Encodage réponses Es'!$BU18="!",'Encodage réponses Es'!BG18=""),"!",IF('Encodage réponses Es'!BG18="","",'Encodage réponses Es'!BG18)))</f>
        <v/>
      </c>
      <c r="CC20" s="138" t="str">
        <f>IF(E20="A",E20,IF(AND('Encodage réponses Es'!$BU18="!",'Encodage réponses Es'!BH18=""),"!",IF('Encodage réponses Es'!BH18="","",'Encodage réponses Es'!BH18)))</f>
        <v/>
      </c>
      <c r="CD20" s="138" t="str">
        <f>IF(E20="A",E20,IF(AND('Encodage réponses Es'!$BU18="!",'Encodage réponses Es'!BM18=""),"!",IF('Encodage réponses Es'!BM18="","",'Encodage réponses Es'!BM18)))</f>
        <v/>
      </c>
      <c r="CE20" s="138" t="str">
        <f>IF(E20="A",E20,IF(AND('Encodage réponses Es'!$BU18="!",'Encodage réponses Es'!BS18=""),"!",IF('Encodage réponses Es'!BS18="","",'Encodage réponses Es'!BS18)))</f>
        <v/>
      </c>
      <c r="CF20" s="383" t="str">
        <f t="shared" si="9"/>
        <v/>
      </c>
      <c r="CG20" s="384"/>
    </row>
    <row r="21" spans="1:85" ht="11.25" customHeight="1" x14ac:dyDescent="0.25">
      <c r="A21" s="440"/>
      <c r="B21" s="441"/>
      <c r="C21" s="19">
        <v>17</v>
      </c>
      <c r="D21" s="248" t="str">
        <f>IF('Encodage réponses Es'!F19=0,"",'Encodage réponses Es'!F19)</f>
        <v/>
      </c>
      <c r="E21" s="250" t="str">
        <f>IF('Encodage réponses Es'!I19="","",'Encodage réponses Es'!I19)</f>
        <v/>
      </c>
      <c r="F21" s="83"/>
      <c r="G21" s="258" t="str">
        <f t="shared" si="0"/>
        <v/>
      </c>
      <c r="H21" s="135" t="str">
        <f t="shared" si="1"/>
        <v/>
      </c>
      <c r="I21" s="139"/>
      <c r="J21" s="258" t="str">
        <f t="shared" si="2"/>
        <v/>
      </c>
      <c r="K21" s="135" t="str">
        <f t="shared" si="3"/>
        <v/>
      </c>
      <c r="L21" s="139"/>
      <c r="M21" s="160" t="str">
        <f t="shared" si="4"/>
        <v/>
      </c>
      <c r="N21" s="135" t="str">
        <f t="shared" si="5"/>
        <v/>
      </c>
      <c r="O21" s="126"/>
      <c r="P21" s="245" t="str">
        <f>IF(E21="A",E21,IF(AND('Encodage réponses Es'!$BU19="!",'Encodage réponses Es'!Q19=""),"!",IF('Encodage réponses Es'!Q19="","",'Encodage réponses Es'!Q19)))</f>
        <v/>
      </c>
      <c r="Q21" s="245" t="str">
        <f>IF(E21="A",E21,IF(AND('Encodage réponses Es'!$BU19="!",'Encodage réponses Es'!AH19=""),"!",IF('Encodage réponses Es'!AH19="","",'Encodage réponses Es'!AH19)))</f>
        <v/>
      </c>
      <c r="R21" s="245" t="str">
        <f>IF(E21="A",E21,IF(AND('Encodage réponses Es'!$BU19="!",'Encodage réponses Es'!BC19=""),"!",IF('Encodage réponses Es'!BC19="","",'Encodage réponses Es'!BC19)))</f>
        <v/>
      </c>
      <c r="S21" s="245" t="str">
        <f>IF(E21="A",E21,IF(AND('Encodage réponses Es'!$BU19="!",'Encodage réponses Es'!BN19=""),"!",IF('Encodage réponses Es'!BN19="","",'Encodage réponses Es'!BN19)))</f>
        <v/>
      </c>
      <c r="T21" s="383" t="str">
        <f t="shared" si="6"/>
        <v/>
      </c>
      <c r="U21" s="384"/>
      <c r="V21" s="246" t="str">
        <f>IF(E21="A",E21,IF(AND('Encodage réponses Es'!$BU19="!",'Encodage réponses Es'!K19=""),"!",IF('Encodage réponses Es'!K19="","",'Encodage réponses Es'!K19)))</f>
        <v/>
      </c>
      <c r="W21" s="245" t="str">
        <f>IF(E21="A",E21,IF(AND('Encodage réponses Es'!$BU19="!",'Encodage réponses Es'!L19=""),"!",IF('Encodage réponses Es'!L19="","",'Encodage réponses Es'!L19)))</f>
        <v/>
      </c>
      <c r="X21" s="245" t="str">
        <f>IF(E21="A",E21,IF(AND('Encodage réponses Es'!$BU19="!",'Encodage réponses Es'!AB19=""),"!",IF('Encodage réponses Es'!AB19="","",'Encodage réponses Es'!AB19)))</f>
        <v/>
      </c>
      <c r="Y21" s="245" t="str">
        <f>IF(E21="A",E21,IF(AND('Encodage réponses Es'!$BU19="!",'Encodage réponses Es'!AC19=""),"!",IF('Encodage réponses Es'!AC19="","",'Encodage réponses Es'!AC19)))</f>
        <v/>
      </c>
      <c r="Z21" s="245" t="str">
        <f>IF(E21="A",E21,IF(AND('Encodage réponses Es'!$BU19="!",'Encodage réponses Es'!AD19=""),"!",IF('Encodage réponses Es'!AD19="","",'Encodage réponses Es'!AD19)))</f>
        <v/>
      </c>
      <c r="AA21" s="245" t="str">
        <f>IF(E21="A",E21,IF(AND('Encodage réponses Es'!$BU19="!",'Encodage réponses Es'!AI19=""),"!",IF('Encodage réponses Es'!AI19="","",'Encodage réponses Es'!AI19)))</f>
        <v/>
      </c>
      <c r="AB21" s="245" t="str">
        <f>IF(E21="A",E21,IF(AND('Encodage réponses Es'!$BU19="!",'Encodage réponses Es'!AL19=""),"!",IF('Encodage réponses Es'!AL19="","",'Encodage réponses Es'!AL19)))</f>
        <v/>
      </c>
      <c r="AC21" s="245" t="str">
        <f>IF(E21="A",E21,IF(AND('Encodage réponses Es'!$BU19="!",'Encodage réponses Es'!AM19=""),"!",IF('Encodage réponses Es'!AM19="","",'Encodage réponses Es'!AM19)))</f>
        <v/>
      </c>
      <c r="AD21" s="245" t="str">
        <f>IF(E21="A",E21,IF(AND('Encodage réponses Es'!$BU19="!",'Encodage réponses Es'!BO19=""),"!",IF('Encodage réponses Es'!BO19="","",'Encodage réponses Es'!BO19)))</f>
        <v/>
      </c>
      <c r="AE21" s="245" t="str">
        <f>IF(E21="A",E21,IF(AND('Encodage réponses Es'!$BU19="!",'Encodage réponses Es'!BP19=""),"!",IF('Encodage réponses Es'!BP19="","",'Encodage réponses Es'!BP19)))</f>
        <v/>
      </c>
      <c r="AF21" s="245" t="str">
        <f>IF(E21="A",E21,IF(AND('Encodage réponses Es'!$BU19="!",'Encodage réponses Es'!BQ19=""),"!",IF('Encodage réponses Es'!BQ19="","",'Encodage réponses Es'!BQ19)))</f>
        <v/>
      </c>
      <c r="AG21" s="383" t="str">
        <f t="shared" si="7"/>
        <v/>
      </c>
      <c r="AH21" s="384"/>
      <c r="AI21" s="246" t="str">
        <f>IF(E21="A",E21,IF(AND('Encodage réponses Es'!$BU19="!",'Encodage réponses Es'!R19=""),"!",IF('Encodage réponses Es'!R19="","",'Encodage réponses Es'!R19)))</f>
        <v/>
      </c>
      <c r="AJ21" s="245" t="str">
        <f>IF(E21="A",E21,IF(AND('Encodage réponses Es'!$BU19="!",'Encodage réponses Es'!V19=""),"!",IF('Encodage réponses Es'!V19="","",'Encodage réponses Es'!V19)))</f>
        <v/>
      </c>
      <c r="AK21" s="245" t="str">
        <f>IF(E21="A",E21,IF(AND('Encodage réponses Es'!$BU19="!",'Encodage réponses Es'!W19=""),"!",IF('Encodage réponses Es'!W19="","",'Encodage réponses Es'!W19)))</f>
        <v/>
      </c>
      <c r="AL21" s="245" t="str">
        <f>IF(E21="A",E21,IF(AND('Encodage réponses Es'!$BU19="!",'Encodage réponses Es'!X19=""),"!",IF('Encodage réponses Es'!X19="","",'Encodage réponses Es'!X19)))</f>
        <v/>
      </c>
      <c r="AM21" s="245" t="str">
        <f>IF(E21="A",E21,IF(AND('Encodage réponses Es'!$BU19="!",'Encodage réponses Es'!Y19=""),"!",IF('Encodage réponses Es'!Y19="","",'Encodage réponses Es'!Y19)))</f>
        <v/>
      </c>
      <c r="AN21" s="245" t="str">
        <f>IF(E21="A",E21,IF(AND('Encodage réponses Es'!$BU19="!",'Encodage réponses Es'!AA19=""),"!",IF('Encodage réponses Es'!AA19="","",'Encodage réponses Es'!AA19)))</f>
        <v/>
      </c>
      <c r="AO21" s="245" t="str">
        <f>IF(E21="A",E21,IF(AND('Encodage réponses Es'!$BU19="!",'Encodage réponses Es'!AE19=""),"!",IF('Encodage réponses Es'!AE19="","",'Encodage réponses Es'!AE19)))</f>
        <v/>
      </c>
      <c r="AP21" s="245" t="str">
        <f>IF(E21="A",E21,IF(AND('Encodage réponses Es'!$BU19="!",'Encodage réponses Es'!AG19=""),"!",IF('Encodage réponses Es'!AG19="","",'Encodage réponses Es'!AG19)))</f>
        <v/>
      </c>
      <c r="AQ21" s="245" t="str">
        <f>IF(E21="A",E21,IF(AND('Encodage réponses Es'!$BU19="!",'Encodage réponses Es'!AK19=""),"!",IF('Encodage réponses Es'!AK19="","",'Encodage réponses Es'!AK19)))</f>
        <v/>
      </c>
      <c r="AR21" s="245" t="str">
        <f>IF(E21="A",E21,IF(AND('Encodage réponses Es'!$BU19="!",'Encodage réponses Es'!AN19=""),"!",IF('Encodage réponses Es'!AN19="","",'Encodage réponses Es'!AN19)))</f>
        <v/>
      </c>
      <c r="AS21" s="245" t="str">
        <f>IF(E21="A",E21,IF(AND('Encodage réponses Es'!$BU19="!",'Encodage réponses Es'!BD19=""),"!",IF('Encodage réponses Es'!BD19="","",'Encodage réponses Es'!BD19)))</f>
        <v/>
      </c>
      <c r="AT21" s="245" t="str">
        <f>IF(E21="A",E21,IF(AND('Encodage réponses Es'!$BU19="!",'Encodage réponses Es'!BE19=""),"!",IF('Encodage réponses Es'!BE19="","",'Encodage réponses Es'!BE19)))</f>
        <v/>
      </c>
      <c r="AU21" s="245" t="str">
        <f>IF(E21="A",E21,IF(AND('Encodage réponses Es'!$BU19="!",'Encodage réponses Es'!BI19=""),"!",IF('Encodage réponses Es'!BI19="","",'Encodage réponses Es'!BI19)))</f>
        <v/>
      </c>
      <c r="AV21" s="245" t="str">
        <f>IF(E21="A",E21,IF(AND('Encodage réponses Es'!$BU19="!",'Encodage réponses Es'!BJ19=""),"!",IF('Encodage réponses Es'!BJ19="","",'Encodage réponses Es'!BJ19)))</f>
        <v/>
      </c>
      <c r="AW21" s="245" t="str">
        <f>IF(E21="A",E21,IF(AND('Encodage réponses Es'!$BU19="!",'Encodage réponses Es'!BK19=""),"!",IF('Encodage réponses Es'!BK19="","",'Encodage réponses Es'!BK19)))</f>
        <v/>
      </c>
      <c r="AX21" s="245" t="str">
        <f>IF(E21="A",E21,IF(AND('Encodage réponses Es'!$BU19="!",'Encodage réponses Es'!BL19=""),"!",IF('Encodage réponses Es'!BL19="","",'Encodage réponses Es'!BL19)))</f>
        <v/>
      </c>
      <c r="AY21" s="245" t="str">
        <f>IF(E21="A",E21,IF(AND('Encodage réponses Es'!$BU19="!",'Encodage réponses Es'!BR19=""),"!",IF('Encodage réponses Es'!BR19="","",'Encodage réponses Es'!BR19)))</f>
        <v/>
      </c>
      <c r="AZ21" s="245" t="str">
        <f>IF(E21="A",E21,IF(AND('Encodage réponses Es'!$BU19="!",'Encodage réponses Es'!BT19=""),"!",IF('Encodage réponses Es'!BT19="","",'Encodage réponses Es'!BT19)))</f>
        <v/>
      </c>
      <c r="BA21" s="385" t="str">
        <f t="shared" si="8"/>
        <v/>
      </c>
      <c r="BB21" s="386"/>
      <c r="BC21" s="165" t="str">
        <f>IF(E21="A",E21,IF(AND('Encodage réponses Es'!$BU19="!",'Encodage réponses Es'!M19=""),"!",IF('Encodage réponses Es'!M19="","",'Encodage réponses Es'!M19)))</f>
        <v/>
      </c>
      <c r="BD21" s="165" t="str">
        <f>IF(E21="A",E21,IF(AND('Encodage réponses Es'!$BU19="!",'Encodage réponses Es'!N19=""),"!",IF('Encodage réponses Es'!N19="","",'Encodage réponses Es'!N19)))</f>
        <v/>
      </c>
      <c r="BE21" s="165" t="str">
        <f>IF(E21="A",E21,IF(AND('Encodage réponses Es'!$BU19="!",'Encodage réponses Es'!O19=""),"!",IF('Encodage réponses Es'!O19="","",'Encodage réponses Es'!O19)))</f>
        <v/>
      </c>
      <c r="BF21" s="165" t="str">
        <f>IF(E21="A",E21,IF(AND('Encodage réponses Es'!$BU19="!",'Encodage réponses Es'!P19=""),"!",IF('Encodage réponses Es'!P19="","",'Encodage réponses Es'!P19)))</f>
        <v/>
      </c>
      <c r="BG21" s="138" t="str">
        <f>IF(E21="A",E21,IF(AND('Encodage réponses Es'!$BU19="!",'Encodage réponses Es'!S19=""),"!",IF('Encodage réponses Es'!S19="","",'Encodage réponses Es'!S19)))</f>
        <v/>
      </c>
      <c r="BH21" s="138" t="str">
        <f>IF(E21="A",E21,IF(AND('Encodage réponses Es'!$BU19="!",'Encodage réponses Es'!T19=""),"!",IF('Encodage réponses Es'!T19="","",'Encodage réponses Es'!T19)))</f>
        <v/>
      </c>
      <c r="BI21" s="138" t="str">
        <f>IF(E21="A",E21,IF(AND('Encodage réponses Es'!$BU19="!",'Encodage réponses Es'!U19=""),"!",IF('Encodage réponses Es'!U19="","",'Encodage réponses Es'!U19)))</f>
        <v/>
      </c>
      <c r="BJ21" s="138" t="str">
        <f>IF(E21="A",E21,IF(AND('Encodage réponses Es'!$BU19="!",'Encodage réponses Es'!Z19=""),"!",IF('Encodage réponses Es'!Z19="","",'Encodage réponses Es'!Z19)))</f>
        <v/>
      </c>
      <c r="BK21" s="138" t="str">
        <f>IF(E21="A",E21,IF(AND('Encodage réponses Es'!$BU19="!",'Encodage réponses Es'!AF19=""),"!",IF('Encodage réponses Es'!AF19="","",'Encodage réponses Es'!AF19)))</f>
        <v/>
      </c>
      <c r="BL21" s="138" t="str">
        <f>IF(E21="A",E21,IF(AND('Encodage réponses Es'!$BU19="!",'Encodage réponses Es'!AJ19=""),"!",IF('Encodage réponses Es'!AJ19="","",'Encodage réponses Es'!AJ19)))</f>
        <v/>
      </c>
      <c r="BM21" s="138" t="str">
        <f>IF(E21="A",E21,IF(AND('Encodage réponses Es'!$BU19="!",'Encodage réponses Es'!AO19=""),"!",IF('Encodage réponses Es'!AO19="","",'Encodage réponses Es'!AO19)))</f>
        <v/>
      </c>
      <c r="BN21" s="138" t="str">
        <f>IF(E21="A",E21,IF(AND('Encodage réponses Es'!$BU19="!",'Encodage réponses Es'!AP19=""),"!",IF('Encodage réponses Es'!AP19="","",'Encodage réponses Es'!AP19)))</f>
        <v/>
      </c>
      <c r="BO21" s="138" t="str">
        <f>IF(E21="A",E21,IF(AND('Encodage réponses Es'!$BU19="!",'Encodage réponses Es'!AQ19=""),"!",IF('Encodage réponses Es'!AQ19="","",'Encodage réponses Es'!AQ19)))</f>
        <v/>
      </c>
      <c r="BP21" s="138" t="str">
        <f>IF(E21="A",E21,IF(AND('Encodage réponses Es'!$BU19="!",'Encodage réponses Es'!AR19=""),"!",IF('Encodage réponses Es'!AR19="","",'Encodage réponses Es'!AR19)))</f>
        <v/>
      </c>
      <c r="BQ21" s="138" t="str">
        <f>IF(E21="A",E21,IF(AND('Encodage réponses Es'!$BU19="!",'Encodage réponses Es'!AS19=""),"!",IF('Encodage réponses Es'!AS19="","",'Encodage réponses Es'!AS19)))</f>
        <v/>
      </c>
      <c r="BR21" s="138" t="str">
        <f>IF(E21="A",E21,IF(AND('Encodage réponses Es'!$BU19="!",'Encodage réponses Es'!AT19=""),"!",IF('Encodage réponses Es'!AT19="","",'Encodage réponses Es'!AT19)))</f>
        <v/>
      </c>
      <c r="BS21" s="138" t="str">
        <f>IF(E21="A",E21,IF(AND('Encodage réponses Es'!$BU19="!",'Encodage réponses Es'!AU19=""),"!",IF('Encodage réponses Es'!AU19="","",'Encodage réponses Es'!AU19)))</f>
        <v/>
      </c>
      <c r="BT21" s="138" t="str">
        <f>IF(E21="A",E21,IF(AND('Encodage réponses Es'!$BU19="!",'Encodage réponses Es'!AV19=""),"!",IF('Encodage réponses Es'!AV19="","",'Encodage réponses Es'!AV19)))</f>
        <v/>
      </c>
      <c r="BU21" s="138" t="str">
        <f>IF(E21="A",E21,IF(AND('Encodage réponses Es'!$BU19="!",'Encodage réponses Es'!AW19=""),"!",IF('Encodage réponses Es'!AW19="","",'Encodage réponses Es'!AW19)))</f>
        <v/>
      </c>
      <c r="BV21" s="138" t="str">
        <f>IF(E21="A",E21,IF(AND('Encodage réponses Es'!$BU19="!",'Encodage réponses Es'!AX19=""),"!",IF('Encodage réponses Es'!AX19="","",'Encodage réponses Es'!AX19)))</f>
        <v/>
      </c>
      <c r="BW21" s="138" t="str">
        <f>IF(E21="A",E21,IF(AND('Encodage réponses Es'!$BU19="!",'Encodage réponses Es'!AY19=""),"!",IF('Encodage réponses Es'!AY19="","",'Encodage réponses Es'!AY19)))</f>
        <v/>
      </c>
      <c r="BX21" s="138" t="str">
        <f>IF(E21="A",E21,IF(AND('Encodage réponses Es'!$BU19="!",'Encodage réponses Es'!AZ19=""),"!",IF('Encodage réponses Es'!AZ19="","",'Encodage réponses Es'!AZ19)))</f>
        <v/>
      </c>
      <c r="BY21" s="138" t="str">
        <f>IF(E21="A",E21,IF(AND('Encodage réponses Es'!$BU19="!",'Encodage réponses Es'!BA19=""),"!",IF('Encodage réponses Es'!BA19="","",'Encodage réponses Es'!BA19)))</f>
        <v/>
      </c>
      <c r="BZ21" s="138" t="str">
        <f>IF(E21="A",E21,IF(AND('Encodage réponses Es'!$BU19="!",'Encodage réponses Es'!BB19=""),"!",IF('Encodage réponses Es'!BB19="","",'Encodage réponses Es'!BB19)))</f>
        <v/>
      </c>
      <c r="CA21" s="138" t="str">
        <f>IF(E21="A",E21,IF(AND('Encodage réponses Es'!$BU19="!",'Encodage réponses Es'!BF19=""),"!",IF('Encodage réponses Es'!BF19="","",'Encodage réponses Es'!BF19)))</f>
        <v/>
      </c>
      <c r="CB21" s="138" t="str">
        <f>IF(E21="A",E21,IF(AND('Encodage réponses Es'!$BU19="!",'Encodage réponses Es'!BG19=""),"!",IF('Encodage réponses Es'!BG19="","",'Encodage réponses Es'!BG19)))</f>
        <v/>
      </c>
      <c r="CC21" s="138" t="str">
        <f>IF(E21="A",E21,IF(AND('Encodage réponses Es'!$BU19="!",'Encodage réponses Es'!BH19=""),"!",IF('Encodage réponses Es'!BH19="","",'Encodage réponses Es'!BH19)))</f>
        <v/>
      </c>
      <c r="CD21" s="138" t="str">
        <f>IF(E21="A",E21,IF(AND('Encodage réponses Es'!$BU19="!",'Encodage réponses Es'!BM19=""),"!",IF('Encodage réponses Es'!BM19="","",'Encodage réponses Es'!BM19)))</f>
        <v/>
      </c>
      <c r="CE21" s="138" t="str">
        <f>IF(E21="A",E21,IF(AND('Encodage réponses Es'!$BU19="!",'Encodage réponses Es'!BS19=""),"!",IF('Encodage réponses Es'!BS19="","",'Encodage réponses Es'!BS19)))</f>
        <v/>
      </c>
      <c r="CF21" s="383" t="str">
        <f t="shared" si="9"/>
        <v/>
      </c>
      <c r="CG21" s="384"/>
    </row>
    <row r="22" spans="1:85" ht="11.25" customHeight="1" x14ac:dyDescent="0.25">
      <c r="A22" s="440"/>
      <c r="B22" s="441"/>
      <c r="C22" s="19">
        <v>18</v>
      </c>
      <c r="D22" s="248" t="str">
        <f>IF('Encodage réponses Es'!F20=0,"",'Encodage réponses Es'!F20)</f>
        <v/>
      </c>
      <c r="E22" s="250" t="str">
        <f>IF('Encodage réponses Es'!I20="","",'Encodage réponses Es'!I20)</f>
        <v/>
      </c>
      <c r="F22" s="83"/>
      <c r="G22" s="258" t="str">
        <f t="shared" si="0"/>
        <v/>
      </c>
      <c r="H22" s="135" t="str">
        <f t="shared" si="1"/>
        <v/>
      </c>
      <c r="I22" s="139"/>
      <c r="J22" s="258" t="str">
        <f t="shared" si="2"/>
        <v/>
      </c>
      <c r="K22" s="135" t="str">
        <f t="shared" si="3"/>
        <v/>
      </c>
      <c r="L22" s="139"/>
      <c r="M22" s="160" t="str">
        <f t="shared" si="4"/>
        <v/>
      </c>
      <c r="N22" s="135" t="str">
        <f t="shared" si="5"/>
        <v/>
      </c>
      <c r="O22" s="126"/>
      <c r="P22" s="245" t="str">
        <f>IF(E22="A",E22,IF(AND('Encodage réponses Es'!$BU20="!",'Encodage réponses Es'!Q20=""),"!",IF('Encodage réponses Es'!Q20="","",'Encodage réponses Es'!Q20)))</f>
        <v/>
      </c>
      <c r="Q22" s="245" t="str">
        <f>IF(E22="A",E22,IF(AND('Encodage réponses Es'!$BU20="!",'Encodage réponses Es'!AH20=""),"!",IF('Encodage réponses Es'!AH20="","",'Encodage réponses Es'!AH20)))</f>
        <v/>
      </c>
      <c r="R22" s="245" t="str">
        <f>IF(E22="A",E22,IF(AND('Encodage réponses Es'!$BU20="!",'Encodage réponses Es'!BC20=""),"!",IF('Encodage réponses Es'!BC20="","",'Encodage réponses Es'!BC20)))</f>
        <v/>
      </c>
      <c r="S22" s="245" t="str">
        <f>IF(E22="A",E22,IF(AND('Encodage réponses Es'!$BU20="!",'Encodage réponses Es'!BN20=""),"!",IF('Encodage réponses Es'!BN20="","",'Encodage réponses Es'!BN20)))</f>
        <v/>
      </c>
      <c r="T22" s="383" t="str">
        <f t="shared" si="6"/>
        <v/>
      </c>
      <c r="U22" s="384"/>
      <c r="V22" s="246" t="str">
        <f>IF(E22="A",E22,IF(AND('Encodage réponses Es'!$BU20="!",'Encodage réponses Es'!K20=""),"!",IF('Encodage réponses Es'!K20="","",'Encodage réponses Es'!K20)))</f>
        <v/>
      </c>
      <c r="W22" s="245" t="str">
        <f>IF(E22="A",E22,IF(AND('Encodage réponses Es'!$BU20="!",'Encodage réponses Es'!L20=""),"!",IF('Encodage réponses Es'!L20="","",'Encodage réponses Es'!L20)))</f>
        <v/>
      </c>
      <c r="X22" s="245" t="str">
        <f>IF(E22="A",E22,IF(AND('Encodage réponses Es'!$BU20="!",'Encodage réponses Es'!AB20=""),"!",IF('Encodage réponses Es'!AB20="","",'Encodage réponses Es'!AB20)))</f>
        <v/>
      </c>
      <c r="Y22" s="245" t="str">
        <f>IF(E22="A",E22,IF(AND('Encodage réponses Es'!$BU20="!",'Encodage réponses Es'!AC20=""),"!",IF('Encodage réponses Es'!AC20="","",'Encodage réponses Es'!AC20)))</f>
        <v/>
      </c>
      <c r="Z22" s="245" t="str">
        <f>IF(E22="A",E22,IF(AND('Encodage réponses Es'!$BU20="!",'Encodage réponses Es'!AD20=""),"!",IF('Encodage réponses Es'!AD20="","",'Encodage réponses Es'!AD20)))</f>
        <v/>
      </c>
      <c r="AA22" s="245" t="str">
        <f>IF(E22="A",E22,IF(AND('Encodage réponses Es'!$BU20="!",'Encodage réponses Es'!AI20=""),"!",IF('Encodage réponses Es'!AI20="","",'Encodage réponses Es'!AI20)))</f>
        <v/>
      </c>
      <c r="AB22" s="245" t="str">
        <f>IF(E22="A",E22,IF(AND('Encodage réponses Es'!$BU20="!",'Encodage réponses Es'!AL20=""),"!",IF('Encodage réponses Es'!AL20="","",'Encodage réponses Es'!AL20)))</f>
        <v/>
      </c>
      <c r="AC22" s="245" t="str">
        <f>IF(E22="A",E22,IF(AND('Encodage réponses Es'!$BU20="!",'Encodage réponses Es'!AM20=""),"!",IF('Encodage réponses Es'!AM20="","",'Encodage réponses Es'!AM20)))</f>
        <v/>
      </c>
      <c r="AD22" s="245" t="str">
        <f>IF(E22="A",E22,IF(AND('Encodage réponses Es'!$BU20="!",'Encodage réponses Es'!BO20=""),"!",IF('Encodage réponses Es'!BO20="","",'Encodage réponses Es'!BO20)))</f>
        <v/>
      </c>
      <c r="AE22" s="245" t="str">
        <f>IF(E22="A",E22,IF(AND('Encodage réponses Es'!$BU20="!",'Encodage réponses Es'!BP20=""),"!",IF('Encodage réponses Es'!BP20="","",'Encodage réponses Es'!BP20)))</f>
        <v/>
      </c>
      <c r="AF22" s="245" t="str">
        <f>IF(E22="A",E22,IF(AND('Encodage réponses Es'!$BU20="!",'Encodage réponses Es'!BQ20=""),"!",IF('Encodage réponses Es'!BQ20="","",'Encodage réponses Es'!BQ20)))</f>
        <v/>
      </c>
      <c r="AG22" s="383" t="str">
        <f t="shared" si="7"/>
        <v/>
      </c>
      <c r="AH22" s="384"/>
      <c r="AI22" s="246" t="str">
        <f>IF(E22="A",E22,IF(AND('Encodage réponses Es'!$BU20="!",'Encodage réponses Es'!R20=""),"!",IF('Encodage réponses Es'!R20="","",'Encodage réponses Es'!R20)))</f>
        <v/>
      </c>
      <c r="AJ22" s="245" t="str">
        <f>IF(E22="A",E22,IF(AND('Encodage réponses Es'!$BU20="!",'Encodage réponses Es'!V20=""),"!",IF('Encodage réponses Es'!V20="","",'Encodage réponses Es'!V20)))</f>
        <v/>
      </c>
      <c r="AK22" s="245" t="str">
        <f>IF(E22="A",E22,IF(AND('Encodage réponses Es'!$BU20="!",'Encodage réponses Es'!W20=""),"!",IF('Encodage réponses Es'!W20="","",'Encodage réponses Es'!W20)))</f>
        <v/>
      </c>
      <c r="AL22" s="245" t="str">
        <f>IF(E22="A",E22,IF(AND('Encodage réponses Es'!$BU20="!",'Encodage réponses Es'!X20=""),"!",IF('Encodage réponses Es'!X20="","",'Encodage réponses Es'!X20)))</f>
        <v/>
      </c>
      <c r="AM22" s="245" t="str">
        <f>IF(E22="A",E22,IF(AND('Encodage réponses Es'!$BU20="!",'Encodage réponses Es'!Y20=""),"!",IF('Encodage réponses Es'!Y20="","",'Encodage réponses Es'!Y20)))</f>
        <v/>
      </c>
      <c r="AN22" s="245" t="str">
        <f>IF(E22="A",E22,IF(AND('Encodage réponses Es'!$BU20="!",'Encodage réponses Es'!AA20=""),"!",IF('Encodage réponses Es'!AA20="","",'Encodage réponses Es'!AA20)))</f>
        <v/>
      </c>
      <c r="AO22" s="245" t="str">
        <f>IF(E22="A",E22,IF(AND('Encodage réponses Es'!$BU20="!",'Encodage réponses Es'!AE20=""),"!",IF('Encodage réponses Es'!AE20="","",'Encodage réponses Es'!AE20)))</f>
        <v/>
      </c>
      <c r="AP22" s="245" t="str">
        <f>IF(E22="A",E22,IF(AND('Encodage réponses Es'!$BU20="!",'Encodage réponses Es'!AG20=""),"!",IF('Encodage réponses Es'!AG20="","",'Encodage réponses Es'!AG20)))</f>
        <v/>
      </c>
      <c r="AQ22" s="245" t="str">
        <f>IF(E22="A",E22,IF(AND('Encodage réponses Es'!$BU20="!",'Encodage réponses Es'!AK20=""),"!",IF('Encodage réponses Es'!AK20="","",'Encodage réponses Es'!AK20)))</f>
        <v/>
      </c>
      <c r="AR22" s="245" t="str">
        <f>IF(E22="A",E22,IF(AND('Encodage réponses Es'!$BU20="!",'Encodage réponses Es'!AN20=""),"!",IF('Encodage réponses Es'!AN20="","",'Encodage réponses Es'!AN20)))</f>
        <v/>
      </c>
      <c r="AS22" s="245" t="str">
        <f>IF(E22="A",E22,IF(AND('Encodage réponses Es'!$BU20="!",'Encodage réponses Es'!BD20=""),"!",IF('Encodage réponses Es'!BD20="","",'Encodage réponses Es'!BD20)))</f>
        <v/>
      </c>
      <c r="AT22" s="245" t="str">
        <f>IF(E22="A",E22,IF(AND('Encodage réponses Es'!$BU20="!",'Encodage réponses Es'!BE20=""),"!",IF('Encodage réponses Es'!BE20="","",'Encodage réponses Es'!BE20)))</f>
        <v/>
      </c>
      <c r="AU22" s="245" t="str">
        <f>IF(E22="A",E22,IF(AND('Encodage réponses Es'!$BU20="!",'Encodage réponses Es'!BI20=""),"!",IF('Encodage réponses Es'!BI20="","",'Encodage réponses Es'!BI20)))</f>
        <v/>
      </c>
      <c r="AV22" s="245" t="str">
        <f>IF(E22="A",E22,IF(AND('Encodage réponses Es'!$BU20="!",'Encodage réponses Es'!BJ20=""),"!",IF('Encodage réponses Es'!BJ20="","",'Encodage réponses Es'!BJ20)))</f>
        <v/>
      </c>
      <c r="AW22" s="245" t="str">
        <f>IF(E22="A",E22,IF(AND('Encodage réponses Es'!$BU20="!",'Encodage réponses Es'!BK20=""),"!",IF('Encodage réponses Es'!BK20="","",'Encodage réponses Es'!BK20)))</f>
        <v/>
      </c>
      <c r="AX22" s="245" t="str">
        <f>IF(E22="A",E22,IF(AND('Encodage réponses Es'!$BU20="!",'Encodage réponses Es'!BL20=""),"!",IF('Encodage réponses Es'!BL20="","",'Encodage réponses Es'!BL20)))</f>
        <v/>
      </c>
      <c r="AY22" s="245" t="str">
        <f>IF(E22="A",E22,IF(AND('Encodage réponses Es'!$BU20="!",'Encodage réponses Es'!BR20=""),"!",IF('Encodage réponses Es'!BR20="","",'Encodage réponses Es'!BR20)))</f>
        <v/>
      </c>
      <c r="AZ22" s="245" t="str">
        <f>IF(E22="A",E22,IF(AND('Encodage réponses Es'!$BU20="!",'Encodage réponses Es'!BT20=""),"!",IF('Encodage réponses Es'!BT20="","",'Encodage réponses Es'!BT20)))</f>
        <v/>
      </c>
      <c r="BA22" s="385" t="str">
        <f t="shared" si="8"/>
        <v/>
      </c>
      <c r="BB22" s="386"/>
      <c r="BC22" s="165" t="str">
        <f>IF(E22="A",E22,IF(AND('Encodage réponses Es'!$BU20="!",'Encodage réponses Es'!M20=""),"!",IF('Encodage réponses Es'!M20="","",'Encodage réponses Es'!M20)))</f>
        <v/>
      </c>
      <c r="BD22" s="165" t="str">
        <f>IF(E22="A",E22,IF(AND('Encodage réponses Es'!$BU20="!",'Encodage réponses Es'!N20=""),"!",IF('Encodage réponses Es'!N20="","",'Encodage réponses Es'!N20)))</f>
        <v/>
      </c>
      <c r="BE22" s="165" t="str">
        <f>IF(E22="A",E22,IF(AND('Encodage réponses Es'!$BU20="!",'Encodage réponses Es'!O20=""),"!",IF('Encodage réponses Es'!O20="","",'Encodage réponses Es'!O20)))</f>
        <v/>
      </c>
      <c r="BF22" s="165" t="str">
        <f>IF(E22="A",E22,IF(AND('Encodage réponses Es'!$BU20="!",'Encodage réponses Es'!P20=""),"!",IF('Encodage réponses Es'!P20="","",'Encodage réponses Es'!P20)))</f>
        <v/>
      </c>
      <c r="BG22" s="138" t="str">
        <f>IF(E22="A",E22,IF(AND('Encodage réponses Es'!$BU20="!",'Encodage réponses Es'!S20=""),"!",IF('Encodage réponses Es'!S20="","",'Encodage réponses Es'!S20)))</f>
        <v/>
      </c>
      <c r="BH22" s="138" t="str">
        <f>IF(E22="A",E22,IF(AND('Encodage réponses Es'!$BU20="!",'Encodage réponses Es'!T20=""),"!",IF('Encodage réponses Es'!T20="","",'Encodage réponses Es'!T20)))</f>
        <v/>
      </c>
      <c r="BI22" s="138" t="str">
        <f>IF(E22="A",E22,IF(AND('Encodage réponses Es'!$BU20="!",'Encodage réponses Es'!U20=""),"!",IF('Encodage réponses Es'!U20="","",'Encodage réponses Es'!U20)))</f>
        <v/>
      </c>
      <c r="BJ22" s="138" t="str">
        <f>IF(E22="A",E22,IF(AND('Encodage réponses Es'!$BU20="!",'Encodage réponses Es'!Z20=""),"!",IF('Encodage réponses Es'!Z20="","",'Encodage réponses Es'!Z20)))</f>
        <v/>
      </c>
      <c r="BK22" s="138" t="str">
        <f>IF(E22="A",E22,IF(AND('Encodage réponses Es'!$BU20="!",'Encodage réponses Es'!AF20=""),"!",IF('Encodage réponses Es'!AF20="","",'Encodage réponses Es'!AF20)))</f>
        <v/>
      </c>
      <c r="BL22" s="138" t="str">
        <f>IF(E22="A",E22,IF(AND('Encodage réponses Es'!$BU20="!",'Encodage réponses Es'!AJ20=""),"!",IF('Encodage réponses Es'!AJ20="","",'Encodage réponses Es'!AJ20)))</f>
        <v/>
      </c>
      <c r="BM22" s="138" t="str">
        <f>IF(E22="A",E22,IF(AND('Encodage réponses Es'!$BU20="!",'Encodage réponses Es'!AO20=""),"!",IF('Encodage réponses Es'!AO20="","",'Encodage réponses Es'!AO20)))</f>
        <v/>
      </c>
      <c r="BN22" s="138" t="str">
        <f>IF(E22="A",E22,IF(AND('Encodage réponses Es'!$BU20="!",'Encodage réponses Es'!AP20=""),"!",IF('Encodage réponses Es'!AP20="","",'Encodage réponses Es'!AP20)))</f>
        <v/>
      </c>
      <c r="BO22" s="138" t="str">
        <f>IF(E22="A",E22,IF(AND('Encodage réponses Es'!$BU20="!",'Encodage réponses Es'!AQ20=""),"!",IF('Encodage réponses Es'!AQ20="","",'Encodage réponses Es'!AQ20)))</f>
        <v/>
      </c>
      <c r="BP22" s="138" t="str">
        <f>IF(E22="A",E22,IF(AND('Encodage réponses Es'!$BU20="!",'Encodage réponses Es'!AR20=""),"!",IF('Encodage réponses Es'!AR20="","",'Encodage réponses Es'!AR20)))</f>
        <v/>
      </c>
      <c r="BQ22" s="138" t="str">
        <f>IF(E22="A",E22,IF(AND('Encodage réponses Es'!$BU20="!",'Encodage réponses Es'!AS20=""),"!",IF('Encodage réponses Es'!AS20="","",'Encodage réponses Es'!AS20)))</f>
        <v/>
      </c>
      <c r="BR22" s="138" t="str">
        <f>IF(E22="A",E22,IF(AND('Encodage réponses Es'!$BU20="!",'Encodage réponses Es'!AT20=""),"!",IF('Encodage réponses Es'!AT20="","",'Encodage réponses Es'!AT20)))</f>
        <v/>
      </c>
      <c r="BS22" s="138" t="str">
        <f>IF(E22="A",E22,IF(AND('Encodage réponses Es'!$BU20="!",'Encodage réponses Es'!AU20=""),"!",IF('Encodage réponses Es'!AU20="","",'Encodage réponses Es'!AU20)))</f>
        <v/>
      </c>
      <c r="BT22" s="138" t="str">
        <f>IF(E22="A",E22,IF(AND('Encodage réponses Es'!$BU20="!",'Encodage réponses Es'!AV20=""),"!",IF('Encodage réponses Es'!AV20="","",'Encodage réponses Es'!AV20)))</f>
        <v/>
      </c>
      <c r="BU22" s="138" t="str">
        <f>IF(E22="A",E22,IF(AND('Encodage réponses Es'!$BU20="!",'Encodage réponses Es'!AW20=""),"!",IF('Encodage réponses Es'!AW20="","",'Encodage réponses Es'!AW20)))</f>
        <v/>
      </c>
      <c r="BV22" s="138" t="str">
        <f>IF(E22="A",E22,IF(AND('Encodage réponses Es'!$BU20="!",'Encodage réponses Es'!AX20=""),"!",IF('Encodage réponses Es'!AX20="","",'Encodage réponses Es'!AX20)))</f>
        <v/>
      </c>
      <c r="BW22" s="138" t="str">
        <f>IF(E22="A",E22,IF(AND('Encodage réponses Es'!$BU20="!",'Encodage réponses Es'!AY20=""),"!",IF('Encodage réponses Es'!AY20="","",'Encodage réponses Es'!AY20)))</f>
        <v/>
      </c>
      <c r="BX22" s="138" t="str">
        <f>IF(E22="A",E22,IF(AND('Encodage réponses Es'!$BU20="!",'Encodage réponses Es'!AZ20=""),"!",IF('Encodage réponses Es'!AZ20="","",'Encodage réponses Es'!AZ20)))</f>
        <v/>
      </c>
      <c r="BY22" s="138" t="str">
        <f>IF(E22="A",E22,IF(AND('Encodage réponses Es'!$BU20="!",'Encodage réponses Es'!BA20=""),"!",IF('Encodage réponses Es'!BA20="","",'Encodage réponses Es'!BA20)))</f>
        <v/>
      </c>
      <c r="BZ22" s="138" t="str">
        <f>IF(E22="A",E22,IF(AND('Encodage réponses Es'!$BU20="!",'Encodage réponses Es'!BB20=""),"!",IF('Encodage réponses Es'!BB20="","",'Encodage réponses Es'!BB20)))</f>
        <v/>
      </c>
      <c r="CA22" s="138" t="str">
        <f>IF(E22="A",E22,IF(AND('Encodage réponses Es'!$BU20="!",'Encodage réponses Es'!BF20=""),"!",IF('Encodage réponses Es'!BF20="","",'Encodage réponses Es'!BF20)))</f>
        <v/>
      </c>
      <c r="CB22" s="138" t="str">
        <f>IF(E22="A",E22,IF(AND('Encodage réponses Es'!$BU20="!",'Encodage réponses Es'!BG20=""),"!",IF('Encodage réponses Es'!BG20="","",'Encodage réponses Es'!BG20)))</f>
        <v/>
      </c>
      <c r="CC22" s="138" t="str">
        <f>IF(E22="A",E22,IF(AND('Encodage réponses Es'!$BU20="!",'Encodage réponses Es'!BH20=""),"!",IF('Encodage réponses Es'!BH20="","",'Encodage réponses Es'!BH20)))</f>
        <v/>
      </c>
      <c r="CD22" s="138" t="str">
        <f>IF(E22="A",E22,IF(AND('Encodage réponses Es'!$BU20="!",'Encodage réponses Es'!BM20=""),"!",IF('Encodage réponses Es'!BM20="","",'Encodage réponses Es'!BM20)))</f>
        <v/>
      </c>
      <c r="CE22" s="138" t="str">
        <f>IF(E22="A",E22,IF(AND('Encodage réponses Es'!$BU20="!",'Encodage réponses Es'!BS20=""),"!",IF('Encodage réponses Es'!BS20="","",'Encodage réponses Es'!BS20)))</f>
        <v/>
      </c>
      <c r="CF22" s="383" t="str">
        <f t="shared" si="9"/>
        <v/>
      </c>
      <c r="CG22" s="384"/>
    </row>
    <row r="23" spans="1:85" ht="11.25" customHeight="1" x14ac:dyDescent="0.25">
      <c r="A23" s="440"/>
      <c r="B23" s="441"/>
      <c r="C23" s="19">
        <v>19</v>
      </c>
      <c r="D23" s="248" t="str">
        <f>IF('Encodage réponses Es'!F21=0,"",'Encodage réponses Es'!F21)</f>
        <v/>
      </c>
      <c r="E23" s="250" t="str">
        <f>IF('Encodage réponses Es'!I21="","",'Encodage réponses Es'!I21)</f>
        <v/>
      </c>
      <c r="F23" s="83"/>
      <c r="G23" s="258" t="str">
        <f t="shared" si="0"/>
        <v/>
      </c>
      <c r="H23" s="135" t="str">
        <f t="shared" si="1"/>
        <v/>
      </c>
      <c r="I23" s="139"/>
      <c r="J23" s="258" t="str">
        <f t="shared" si="2"/>
        <v/>
      </c>
      <c r="K23" s="135" t="str">
        <f t="shared" si="3"/>
        <v/>
      </c>
      <c r="L23" s="139"/>
      <c r="M23" s="160" t="str">
        <f t="shared" si="4"/>
        <v/>
      </c>
      <c r="N23" s="135" t="str">
        <f t="shared" si="5"/>
        <v/>
      </c>
      <c r="O23" s="126"/>
      <c r="P23" s="245" t="str">
        <f>IF(E23="A",E23,IF(AND('Encodage réponses Es'!$BU21="!",'Encodage réponses Es'!Q21=""),"!",IF('Encodage réponses Es'!Q21="","",'Encodage réponses Es'!Q21)))</f>
        <v/>
      </c>
      <c r="Q23" s="245" t="str">
        <f>IF(E23="A",E23,IF(AND('Encodage réponses Es'!$BU21="!",'Encodage réponses Es'!AH21=""),"!",IF('Encodage réponses Es'!AH21="","",'Encodage réponses Es'!AH21)))</f>
        <v/>
      </c>
      <c r="R23" s="245" t="str">
        <f>IF(E23="A",E23,IF(AND('Encodage réponses Es'!$BU21="!",'Encodage réponses Es'!BC21=""),"!",IF('Encodage réponses Es'!BC21="","",'Encodage réponses Es'!BC21)))</f>
        <v/>
      </c>
      <c r="S23" s="245" t="str">
        <f>IF(E23="A",E23,IF(AND('Encodage réponses Es'!$BU21="!",'Encodage réponses Es'!BN21=""),"!",IF('Encodage réponses Es'!BN21="","",'Encodage réponses Es'!BN21)))</f>
        <v/>
      </c>
      <c r="T23" s="383" t="str">
        <f t="shared" si="6"/>
        <v/>
      </c>
      <c r="U23" s="384"/>
      <c r="V23" s="246" t="str">
        <f>IF(E23="A",E23,IF(AND('Encodage réponses Es'!$BU21="!",'Encodage réponses Es'!K21=""),"!",IF('Encodage réponses Es'!K21="","",'Encodage réponses Es'!K21)))</f>
        <v/>
      </c>
      <c r="W23" s="245" t="str">
        <f>IF(E23="A",E23,IF(AND('Encodage réponses Es'!$BU21="!",'Encodage réponses Es'!L21=""),"!",IF('Encodage réponses Es'!L21="","",'Encodage réponses Es'!L21)))</f>
        <v/>
      </c>
      <c r="X23" s="245" t="str">
        <f>IF(E23="A",E23,IF(AND('Encodage réponses Es'!$BU21="!",'Encodage réponses Es'!AB21=""),"!",IF('Encodage réponses Es'!AB21="","",'Encodage réponses Es'!AB21)))</f>
        <v/>
      </c>
      <c r="Y23" s="245" t="str">
        <f>IF(E23="A",E23,IF(AND('Encodage réponses Es'!$BU21="!",'Encodage réponses Es'!AC21=""),"!",IF('Encodage réponses Es'!AC21="","",'Encodage réponses Es'!AC21)))</f>
        <v/>
      </c>
      <c r="Z23" s="245" t="str">
        <f>IF(E23="A",E23,IF(AND('Encodage réponses Es'!$BU21="!",'Encodage réponses Es'!AD21=""),"!",IF('Encodage réponses Es'!AD21="","",'Encodage réponses Es'!AD21)))</f>
        <v/>
      </c>
      <c r="AA23" s="245" t="str">
        <f>IF(E23="A",E23,IF(AND('Encodage réponses Es'!$BU21="!",'Encodage réponses Es'!AI21=""),"!",IF('Encodage réponses Es'!AI21="","",'Encodage réponses Es'!AI21)))</f>
        <v/>
      </c>
      <c r="AB23" s="245" t="str">
        <f>IF(E23="A",E23,IF(AND('Encodage réponses Es'!$BU21="!",'Encodage réponses Es'!AL21=""),"!",IF('Encodage réponses Es'!AL21="","",'Encodage réponses Es'!AL21)))</f>
        <v/>
      </c>
      <c r="AC23" s="245" t="str">
        <f>IF(E23="A",E23,IF(AND('Encodage réponses Es'!$BU21="!",'Encodage réponses Es'!AM21=""),"!",IF('Encodage réponses Es'!AM21="","",'Encodage réponses Es'!AM21)))</f>
        <v/>
      </c>
      <c r="AD23" s="245" t="str">
        <f>IF(E23="A",E23,IF(AND('Encodage réponses Es'!$BU21="!",'Encodage réponses Es'!BO21=""),"!",IF('Encodage réponses Es'!BO21="","",'Encodage réponses Es'!BO21)))</f>
        <v/>
      </c>
      <c r="AE23" s="245" t="str">
        <f>IF(E23="A",E23,IF(AND('Encodage réponses Es'!$BU21="!",'Encodage réponses Es'!BP21=""),"!",IF('Encodage réponses Es'!BP21="","",'Encodage réponses Es'!BP21)))</f>
        <v/>
      </c>
      <c r="AF23" s="245" t="str">
        <f>IF(E23="A",E23,IF(AND('Encodage réponses Es'!$BU21="!",'Encodage réponses Es'!BQ21=""),"!",IF('Encodage réponses Es'!BQ21="","",'Encodage réponses Es'!BQ21)))</f>
        <v/>
      </c>
      <c r="AG23" s="383" t="str">
        <f t="shared" si="7"/>
        <v/>
      </c>
      <c r="AH23" s="384"/>
      <c r="AI23" s="246" t="str">
        <f>IF(E23="A",E23,IF(AND('Encodage réponses Es'!$BU21="!",'Encodage réponses Es'!R21=""),"!",IF('Encodage réponses Es'!R21="","",'Encodage réponses Es'!R21)))</f>
        <v/>
      </c>
      <c r="AJ23" s="245" t="str">
        <f>IF(E23="A",E23,IF(AND('Encodage réponses Es'!$BU21="!",'Encodage réponses Es'!V21=""),"!",IF('Encodage réponses Es'!V21="","",'Encodage réponses Es'!V21)))</f>
        <v/>
      </c>
      <c r="AK23" s="245" t="str">
        <f>IF(E23="A",E23,IF(AND('Encodage réponses Es'!$BU21="!",'Encodage réponses Es'!W21=""),"!",IF('Encodage réponses Es'!W21="","",'Encodage réponses Es'!W21)))</f>
        <v/>
      </c>
      <c r="AL23" s="245" t="str">
        <f>IF(E23="A",E23,IF(AND('Encodage réponses Es'!$BU21="!",'Encodage réponses Es'!X21=""),"!",IF('Encodage réponses Es'!X21="","",'Encodage réponses Es'!X21)))</f>
        <v/>
      </c>
      <c r="AM23" s="245" t="str">
        <f>IF(E23="A",E23,IF(AND('Encodage réponses Es'!$BU21="!",'Encodage réponses Es'!Y21=""),"!",IF('Encodage réponses Es'!Y21="","",'Encodage réponses Es'!Y21)))</f>
        <v/>
      </c>
      <c r="AN23" s="245" t="str">
        <f>IF(E23="A",E23,IF(AND('Encodage réponses Es'!$BU21="!",'Encodage réponses Es'!AA21=""),"!",IF('Encodage réponses Es'!AA21="","",'Encodage réponses Es'!AA21)))</f>
        <v/>
      </c>
      <c r="AO23" s="245" t="str">
        <f>IF(E23="A",E23,IF(AND('Encodage réponses Es'!$BU21="!",'Encodage réponses Es'!AE21=""),"!",IF('Encodage réponses Es'!AE21="","",'Encodage réponses Es'!AE21)))</f>
        <v/>
      </c>
      <c r="AP23" s="245" t="str">
        <f>IF(E23="A",E23,IF(AND('Encodage réponses Es'!$BU21="!",'Encodage réponses Es'!AG21=""),"!",IF('Encodage réponses Es'!AG21="","",'Encodage réponses Es'!AG21)))</f>
        <v/>
      </c>
      <c r="AQ23" s="245" t="str">
        <f>IF(E23="A",E23,IF(AND('Encodage réponses Es'!$BU21="!",'Encodage réponses Es'!AK21=""),"!",IF('Encodage réponses Es'!AK21="","",'Encodage réponses Es'!AK21)))</f>
        <v/>
      </c>
      <c r="AR23" s="245" t="str">
        <f>IF(E23="A",E23,IF(AND('Encodage réponses Es'!$BU21="!",'Encodage réponses Es'!AN21=""),"!",IF('Encodage réponses Es'!AN21="","",'Encodage réponses Es'!AN21)))</f>
        <v/>
      </c>
      <c r="AS23" s="245" t="str">
        <f>IF(E23="A",E23,IF(AND('Encodage réponses Es'!$BU21="!",'Encodage réponses Es'!BD21=""),"!",IF('Encodage réponses Es'!BD21="","",'Encodage réponses Es'!BD21)))</f>
        <v/>
      </c>
      <c r="AT23" s="245" t="str">
        <f>IF(E23="A",E23,IF(AND('Encodage réponses Es'!$BU21="!",'Encodage réponses Es'!BE21=""),"!",IF('Encodage réponses Es'!BE21="","",'Encodage réponses Es'!BE21)))</f>
        <v/>
      </c>
      <c r="AU23" s="245" t="str">
        <f>IF(E23="A",E23,IF(AND('Encodage réponses Es'!$BU21="!",'Encodage réponses Es'!BI21=""),"!",IF('Encodage réponses Es'!BI21="","",'Encodage réponses Es'!BI21)))</f>
        <v/>
      </c>
      <c r="AV23" s="245" t="str">
        <f>IF(E23="A",E23,IF(AND('Encodage réponses Es'!$BU21="!",'Encodage réponses Es'!BJ21=""),"!",IF('Encodage réponses Es'!BJ21="","",'Encodage réponses Es'!BJ21)))</f>
        <v/>
      </c>
      <c r="AW23" s="245" t="str">
        <f>IF(E23="A",E23,IF(AND('Encodage réponses Es'!$BU21="!",'Encodage réponses Es'!BK21=""),"!",IF('Encodage réponses Es'!BK21="","",'Encodage réponses Es'!BK21)))</f>
        <v/>
      </c>
      <c r="AX23" s="245" t="str">
        <f>IF(E23="A",E23,IF(AND('Encodage réponses Es'!$BU21="!",'Encodage réponses Es'!BL21=""),"!",IF('Encodage réponses Es'!BL21="","",'Encodage réponses Es'!BL21)))</f>
        <v/>
      </c>
      <c r="AY23" s="245" t="str">
        <f>IF(E23="A",E23,IF(AND('Encodage réponses Es'!$BU21="!",'Encodage réponses Es'!BR21=""),"!",IF('Encodage réponses Es'!BR21="","",'Encodage réponses Es'!BR21)))</f>
        <v/>
      </c>
      <c r="AZ23" s="245" t="str">
        <f>IF(E23="A",E23,IF(AND('Encodage réponses Es'!$BU21="!",'Encodage réponses Es'!BT21=""),"!",IF('Encodage réponses Es'!BT21="","",'Encodage réponses Es'!BT21)))</f>
        <v/>
      </c>
      <c r="BA23" s="385" t="str">
        <f t="shared" si="8"/>
        <v/>
      </c>
      <c r="BB23" s="386"/>
      <c r="BC23" s="165" t="str">
        <f>IF(E23="A",E23,IF(AND('Encodage réponses Es'!$BU21="!",'Encodage réponses Es'!M21=""),"!",IF('Encodage réponses Es'!M21="","",'Encodage réponses Es'!M21)))</f>
        <v/>
      </c>
      <c r="BD23" s="165" t="str">
        <f>IF(E23="A",E23,IF(AND('Encodage réponses Es'!$BU21="!",'Encodage réponses Es'!N21=""),"!",IF('Encodage réponses Es'!N21="","",'Encodage réponses Es'!N21)))</f>
        <v/>
      </c>
      <c r="BE23" s="165" t="str">
        <f>IF(E23="A",E23,IF(AND('Encodage réponses Es'!$BU21="!",'Encodage réponses Es'!O21=""),"!",IF('Encodage réponses Es'!O21="","",'Encodage réponses Es'!O21)))</f>
        <v/>
      </c>
      <c r="BF23" s="165" t="str">
        <f>IF(E23="A",E23,IF(AND('Encodage réponses Es'!$BU21="!",'Encodage réponses Es'!P21=""),"!",IF('Encodage réponses Es'!P21="","",'Encodage réponses Es'!P21)))</f>
        <v/>
      </c>
      <c r="BG23" s="138" t="str">
        <f>IF(E23="A",E23,IF(AND('Encodage réponses Es'!$BU21="!",'Encodage réponses Es'!S21=""),"!",IF('Encodage réponses Es'!S21="","",'Encodage réponses Es'!S21)))</f>
        <v/>
      </c>
      <c r="BH23" s="138" t="str">
        <f>IF(E23="A",E23,IF(AND('Encodage réponses Es'!$BU21="!",'Encodage réponses Es'!T21=""),"!",IF('Encodage réponses Es'!T21="","",'Encodage réponses Es'!T21)))</f>
        <v/>
      </c>
      <c r="BI23" s="138" t="str">
        <f>IF(E23="A",E23,IF(AND('Encodage réponses Es'!$BU21="!",'Encodage réponses Es'!U21=""),"!",IF('Encodage réponses Es'!U21="","",'Encodage réponses Es'!U21)))</f>
        <v/>
      </c>
      <c r="BJ23" s="138" t="str">
        <f>IF(E23="A",E23,IF(AND('Encodage réponses Es'!$BU21="!",'Encodage réponses Es'!Z21=""),"!",IF('Encodage réponses Es'!Z21="","",'Encodage réponses Es'!Z21)))</f>
        <v/>
      </c>
      <c r="BK23" s="138" t="str">
        <f>IF(E23="A",E23,IF(AND('Encodage réponses Es'!$BU21="!",'Encodage réponses Es'!AF21=""),"!",IF('Encodage réponses Es'!AF21="","",'Encodage réponses Es'!AF21)))</f>
        <v/>
      </c>
      <c r="BL23" s="138" t="str">
        <f>IF(E23="A",E23,IF(AND('Encodage réponses Es'!$BU21="!",'Encodage réponses Es'!AJ21=""),"!",IF('Encodage réponses Es'!AJ21="","",'Encodage réponses Es'!AJ21)))</f>
        <v/>
      </c>
      <c r="BM23" s="138" t="str">
        <f>IF(E23="A",E23,IF(AND('Encodage réponses Es'!$BU21="!",'Encodage réponses Es'!AO21=""),"!",IF('Encodage réponses Es'!AO21="","",'Encodage réponses Es'!AO21)))</f>
        <v/>
      </c>
      <c r="BN23" s="138" t="str">
        <f>IF(E23="A",E23,IF(AND('Encodage réponses Es'!$BU21="!",'Encodage réponses Es'!AP21=""),"!",IF('Encodage réponses Es'!AP21="","",'Encodage réponses Es'!AP21)))</f>
        <v/>
      </c>
      <c r="BO23" s="138" t="str">
        <f>IF(E23="A",E23,IF(AND('Encodage réponses Es'!$BU21="!",'Encodage réponses Es'!AQ21=""),"!",IF('Encodage réponses Es'!AQ21="","",'Encodage réponses Es'!AQ21)))</f>
        <v/>
      </c>
      <c r="BP23" s="138" t="str">
        <f>IF(E23="A",E23,IF(AND('Encodage réponses Es'!$BU21="!",'Encodage réponses Es'!AR21=""),"!",IF('Encodage réponses Es'!AR21="","",'Encodage réponses Es'!AR21)))</f>
        <v/>
      </c>
      <c r="BQ23" s="138" t="str">
        <f>IF(E23="A",E23,IF(AND('Encodage réponses Es'!$BU21="!",'Encodage réponses Es'!AS21=""),"!",IF('Encodage réponses Es'!AS21="","",'Encodage réponses Es'!AS21)))</f>
        <v/>
      </c>
      <c r="BR23" s="138" t="str">
        <f>IF(E23="A",E23,IF(AND('Encodage réponses Es'!$BU21="!",'Encodage réponses Es'!AT21=""),"!",IF('Encodage réponses Es'!AT21="","",'Encodage réponses Es'!AT21)))</f>
        <v/>
      </c>
      <c r="BS23" s="138" t="str">
        <f>IF(E23="A",E23,IF(AND('Encodage réponses Es'!$BU21="!",'Encodage réponses Es'!AU21=""),"!",IF('Encodage réponses Es'!AU21="","",'Encodage réponses Es'!AU21)))</f>
        <v/>
      </c>
      <c r="BT23" s="138" t="str">
        <f>IF(E23="A",E23,IF(AND('Encodage réponses Es'!$BU21="!",'Encodage réponses Es'!AV21=""),"!",IF('Encodage réponses Es'!AV21="","",'Encodage réponses Es'!AV21)))</f>
        <v/>
      </c>
      <c r="BU23" s="138" t="str">
        <f>IF(E23="A",E23,IF(AND('Encodage réponses Es'!$BU21="!",'Encodage réponses Es'!AW21=""),"!",IF('Encodage réponses Es'!AW21="","",'Encodage réponses Es'!AW21)))</f>
        <v/>
      </c>
      <c r="BV23" s="138" t="str">
        <f>IF(E23="A",E23,IF(AND('Encodage réponses Es'!$BU21="!",'Encodage réponses Es'!AX21=""),"!",IF('Encodage réponses Es'!AX21="","",'Encodage réponses Es'!AX21)))</f>
        <v/>
      </c>
      <c r="BW23" s="138" t="str">
        <f>IF(E23="A",E23,IF(AND('Encodage réponses Es'!$BU21="!",'Encodage réponses Es'!AY21=""),"!",IF('Encodage réponses Es'!AY21="","",'Encodage réponses Es'!AY21)))</f>
        <v/>
      </c>
      <c r="BX23" s="138" t="str">
        <f>IF(E23="A",E23,IF(AND('Encodage réponses Es'!$BU21="!",'Encodage réponses Es'!AZ21=""),"!",IF('Encodage réponses Es'!AZ21="","",'Encodage réponses Es'!AZ21)))</f>
        <v/>
      </c>
      <c r="BY23" s="138" t="str">
        <f>IF(E23="A",E23,IF(AND('Encodage réponses Es'!$BU21="!",'Encodage réponses Es'!BA21=""),"!",IF('Encodage réponses Es'!BA21="","",'Encodage réponses Es'!BA21)))</f>
        <v/>
      </c>
      <c r="BZ23" s="138" t="str">
        <f>IF(E23="A",E23,IF(AND('Encodage réponses Es'!$BU21="!",'Encodage réponses Es'!BB21=""),"!",IF('Encodage réponses Es'!BB21="","",'Encodage réponses Es'!BB21)))</f>
        <v/>
      </c>
      <c r="CA23" s="138" t="str">
        <f>IF(E23="A",E23,IF(AND('Encodage réponses Es'!$BU21="!",'Encodage réponses Es'!BF21=""),"!",IF('Encodage réponses Es'!BF21="","",'Encodage réponses Es'!BF21)))</f>
        <v/>
      </c>
      <c r="CB23" s="138" t="str">
        <f>IF(E23="A",E23,IF(AND('Encodage réponses Es'!$BU21="!",'Encodage réponses Es'!BG21=""),"!",IF('Encodage réponses Es'!BG21="","",'Encodage réponses Es'!BG21)))</f>
        <v/>
      </c>
      <c r="CC23" s="138" t="str">
        <f>IF(E23="A",E23,IF(AND('Encodage réponses Es'!$BU21="!",'Encodage réponses Es'!BH21=""),"!",IF('Encodage réponses Es'!BH21="","",'Encodage réponses Es'!BH21)))</f>
        <v/>
      </c>
      <c r="CD23" s="138" t="str">
        <f>IF(E23="A",E23,IF(AND('Encodage réponses Es'!$BU21="!",'Encodage réponses Es'!BM21=""),"!",IF('Encodage réponses Es'!BM21="","",'Encodage réponses Es'!BM21)))</f>
        <v/>
      </c>
      <c r="CE23" s="138" t="str">
        <f>IF(E23="A",E23,IF(AND('Encodage réponses Es'!$BU21="!",'Encodage réponses Es'!BS21=""),"!",IF('Encodage réponses Es'!BS21="","",'Encodage réponses Es'!BS21)))</f>
        <v/>
      </c>
      <c r="CF23" s="383" t="str">
        <f t="shared" si="9"/>
        <v/>
      </c>
      <c r="CG23" s="384"/>
    </row>
    <row r="24" spans="1:85" ht="11.25" customHeight="1" x14ac:dyDescent="0.25">
      <c r="A24" s="440"/>
      <c r="B24" s="441"/>
      <c r="C24" s="19">
        <v>20</v>
      </c>
      <c r="D24" s="248" t="str">
        <f>IF('Encodage réponses Es'!F22=0,"",'Encodage réponses Es'!F22)</f>
        <v/>
      </c>
      <c r="E24" s="250" t="str">
        <f>IF('Encodage réponses Es'!I22="","",'Encodage réponses Es'!I22)</f>
        <v/>
      </c>
      <c r="F24" s="83"/>
      <c r="G24" s="258" t="str">
        <f t="shared" si="0"/>
        <v/>
      </c>
      <c r="H24" s="135" t="str">
        <f t="shared" si="1"/>
        <v/>
      </c>
      <c r="I24" s="139"/>
      <c r="J24" s="258" t="str">
        <f t="shared" si="2"/>
        <v/>
      </c>
      <c r="K24" s="135" t="str">
        <f t="shared" si="3"/>
        <v/>
      </c>
      <c r="L24" s="139"/>
      <c r="M24" s="160" t="str">
        <f t="shared" si="4"/>
        <v/>
      </c>
      <c r="N24" s="135" t="str">
        <f t="shared" si="5"/>
        <v/>
      </c>
      <c r="O24" s="126"/>
      <c r="P24" s="245" t="str">
        <f>IF(E24="A",E24,IF(AND('Encodage réponses Es'!$BU22="!",'Encodage réponses Es'!Q22=""),"!",IF('Encodage réponses Es'!Q22="","",'Encodage réponses Es'!Q22)))</f>
        <v/>
      </c>
      <c r="Q24" s="245" t="str">
        <f>IF(E24="A",E24,IF(AND('Encodage réponses Es'!$BU22="!",'Encodage réponses Es'!AH22=""),"!",IF('Encodage réponses Es'!AH22="","",'Encodage réponses Es'!AH22)))</f>
        <v/>
      </c>
      <c r="R24" s="245" t="str">
        <f>IF(E24="A",E24,IF(AND('Encodage réponses Es'!$BU22="!",'Encodage réponses Es'!BC22=""),"!",IF('Encodage réponses Es'!BC22="","",'Encodage réponses Es'!BC22)))</f>
        <v/>
      </c>
      <c r="S24" s="245" t="str">
        <f>IF(E24="A",E24,IF(AND('Encodage réponses Es'!$BU22="!",'Encodage réponses Es'!BN22=""),"!",IF('Encodage réponses Es'!BN22="","",'Encodage réponses Es'!BN22)))</f>
        <v/>
      </c>
      <c r="T24" s="383" t="str">
        <f t="shared" si="6"/>
        <v/>
      </c>
      <c r="U24" s="384"/>
      <c r="V24" s="246" t="str">
        <f>IF(E24="A",E24,IF(AND('Encodage réponses Es'!$BU22="!",'Encodage réponses Es'!K22=""),"!",IF('Encodage réponses Es'!K22="","",'Encodage réponses Es'!K22)))</f>
        <v/>
      </c>
      <c r="W24" s="245" t="str">
        <f>IF(E24="A",E24,IF(AND('Encodage réponses Es'!$BU22="!",'Encodage réponses Es'!L22=""),"!",IF('Encodage réponses Es'!L22="","",'Encodage réponses Es'!L22)))</f>
        <v/>
      </c>
      <c r="X24" s="245" t="str">
        <f>IF(E24="A",E24,IF(AND('Encodage réponses Es'!$BU22="!",'Encodage réponses Es'!AB22=""),"!",IF('Encodage réponses Es'!AB22="","",'Encodage réponses Es'!AB22)))</f>
        <v/>
      </c>
      <c r="Y24" s="245" t="str">
        <f>IF(E24="A",E24,IF(AND('Encodage réponses Es'!$BU22="!",'Encodage réponses Es'!AC22=""),"!",IF('Encodage réponses Es'!AC22="","",'Encodage réponses Es'!AC22)))</f>
        <v/>
      </c>
      <c r="Z24" s="245" t="str">
        <f>IF(E24="A",E24,IF(AND('Encodage réponses Es'!$BU22="!",'Encodage réponses Es'!AD22=""),"!",IF('Encodage réponses Es'!AD22="","",'Encodage réponses Es'!AD22)))</f>
        <v/>
      </c>
      <c r="AA24" s="245" t="str">
        <f>IF(E24="A",E24,IF(AND('Encodage réponses Es'!$BU22="!",'Encodage réponses Es'!AI22=""),"!",IF('Encodage réponses Es'!AI22="","",'Encodage réponses Es'!AI22)))</f>
        <v/>
      </c>
      <c r="AB24" s="245" t="str">
        <f>IF(E24="A",E24,IF(AND('Encodage réponses Es'!$BU22="!",'Encodage réponses Es'!AL22=""),"!",IF('Encodage réponses Es'!AL22="","",'Encodage réponses Es'!AL22)))</f>
        <v/>
      </c>
      <c r="AC24" s="245" t="str">
        <f>IF(E24="A",E24,IF(AND('Encodage réponses Es'!$BU22="!",'Encodage réponses Es'!AM22=""),"!",IF('Encodage réponses Es'!AM22="","",'Encodage réponses Es'!AM22)))</f>
        <v/>
      </c>
      <c r="AD24" s="245" t="str">
        <f>IF(E24="A",E24,IF(AND('Encodage réponses Es'!$BU22="!",'Encodage réponses Es'!BO22=""),"!",IF('Encodage réponses Es'!BO22="","",'Encodage réponses Es'!BO22)))</f>
        <v/>
      </c>
      <c r="AE24" s="245" t="str">
        <f>IF(E24="A",E24,IF(AND('Encodage réponses Es'!$BU22="!",'Encodage réponses Es'!BP22=""),"!",IF('Encodage réponses Es'!BP22="","",'Encodage réponses Es'!BP22)))</f>
        <v/>
      </c>
      <c r="AF24" s="245" t="str">
        <f>IF(E24="A",E24,IF(AND('Encodage réponses Es'!$BU22="!",'Encodage réponses Es'!BQ22=""),"!",IF('Encodage réponses Es'!BQ22="","",'Encodage réponses Es'!BQ22)))</f>
        <v/>
      </c>
      <c r="AG24" s="383" t="str">
        <f t="shared" si="7"/>
        <v/>
      </c>
      <c r="AH24" s="384"/>
      <c r="AI24" s="246" t="str">
        <f>IF(E24="A",E24,IF(AND('Encodage réponses Es'!$BU22="!",'Encodage réponses Es'!R22=""),"!",IF('Encodage réponses Es'!R22="","",'Encodage réponses Es'!R22)))</f>
        <v/>
      </c>
      <c r="AJ24" s="245" t="str">
        <f>IF(E24="A",E24,IF(AND('Encodage réponses Es'!$BU22="!",'Encodage réponses Es'!V22=""),"!",IF('Encodage réponses Es'!V22="","",'Encodage réponses Es'!V22)))</f>
        <v/>
      </c>
      <c r="AK24" s="245" t="str">
        <f>IF(E24="A",E24,IF(AND('Encodage réponses Es'!$BU22="!",'Encodage réponses Es'!W22=""),"!",IF('Encodage réponses Es'!W22="","",'Encodage réponses Es'!W22)))</f>
        <v/>
      </c>
      <c r="AL24" s="245" t="str">
        <f>IF(E24="A",E24,IF(AND('Encodage réponses Es'!$BU22="!",'Encodage réponses Es'!X22=""),"!",IF('Encodage réponses Es'!X22="","",'Encodage réponses Es'!X22)))</f>
        <v/>
      </c>
      <c r="AM24" s="245" t="str">
        <f>IF(E24="A",E24,IF(AND('Encodage réponses Es'!$BU22="!",'Encodage réponses Es'!Y22=""),"!",IF('Encodage réponses Es'!Y22="","",'Encodage réponses Es'!Y22)))</f>
        <v/>
      </c>
      <c r="AN24" s="245" t="str">
        <f>IF(E24="A",E24,IF(AND('Encodage réponses Es'!$BU22="!",'Encodage réponses Es'!AA22=""),"!",IF('Encodage réponses Es'!AA22="","",'Encodage réponses Es'!AA22)))</f>
        <v/>
      </c>
      <c r="AO24" s="245" t="str">
        <f>IF(E24="A",E24,IF(AND('Encodage réponses Es'!$BU22="!",'Encodage réponses Es'!AE22=""),"!",IF('Encodage réponses Es'!AE22="","",'Encodage réponses Es'!AE22)))</f>
        <v/>
      </c>
      <c r="AP24" s="245" t="str">
        <f>IF(E24="A",E24,IF(AND('Encodage réponses Es'!$BU22="!",'Encodage réponses Es'!AG22=""),"!",IF('Encodage réponses Es'!AG22="","",'Encodage réponses Es'!AG22)))</f>
        <v/>
      </c>
      <c r="AQ24" s="245" t="str">
        <f>IF(E24="A",E24,IF(AND('Encodage réponses Es'!$BU22="!",'Encodage réponses Es'!AK22=""),"!",IF('Encodage réponses Es'!AK22="","",'Encodage réponses Es'!AK22)))</f>
        <v/>
      </c>
      <c r="AR24" s="245" t="str">
        <f>IF(E24="A",E24,IF(AND('Encodage réponses Es'!$BU22="!",'Encodage réponses Es'!AN22=""),"!",IF('Encodage réponses Es'!AN22="","",'Encodage réponses Es'!AN22)))</f>
        <v/>
      </c>
      <c r="AS24" s="245" t="str">
        <f>IF(E24="A",E24,IF(AND('Encodage réponses Es'!$BU22="!",'Encodage réponses Es'!BD22=""),"!",IF('Encodage réponses Es'!BD22="","",'Encodage réponses Es'!BD22)))</f>
        <v/>
      </c>
      <c r="AT24" s="245" t="str">
        <f>IF(E24="A",E24,IF(AND('Encodage réponses Es'!$BU22="!",'Encodage réponses Es'!BE22=""),"!",IF('Encodage réponses Es'!BE22="","",'Encodage réponses Es'!BE22)))</f>
        <v/>
      </c>
      <c r="AU24" s="245" t="str">
        <f>IF(E24="A",E24,IF(AND('Encodage réponses Es'!$BU22="!",'Encodage réponses Es'!BI22=""),"!",IF('Encodage réponses Es'!BI22="","",'Encodage réponses Es'!BI22)))</f>
        <v/>
      </c>
      <c r="AV24" s="245" t="str">
        <f>IF(E24="A",E24,IF(AND('Encodage réponses Es'!$BU22="!",'Encodage réponses Es'!BJ22=""),"!",IF('Encodage réponses Es'!BJ22="","",'Encodage réponses Es'!BJ22)))</f>
        <v/>
      </c>
      <c r="AW24" s="245" t="str">
        <f>IF(E24="A",E24,IF(AND('Encodage réponses Es'!$BU22="!",'Encodage réponses Es'!BK22=""),"!",IF('Encodage réponses Es'!BK22="","",'Encodage réponses Es'!BK22)))</f>
        <v/>
      </c>
      <c r="AX24" s="245" t="str">
        <f>IF(E24="A",E24,IF(AND('Encodage réponses Es'!$BU22="!",'Encodage réponses Es'!BL22=""),"!",IF('Encodage réponses Es'!BL22="","",'Encodage réponses Es'!BL22)))</f>
        <v/>
      </c>
      <c r="AY24" s="245" t="str">
        <f>IF(E24="A",E24,IF(AND('Encodage réponses Es'!$BU22="!",'Encodage réponses Es'!BR22=""),"!",IF('Encodage réponses Es'!BR22="","",'Encodage réponses Es'!BR22)))</f>
        <v/>
      </c>
      <c r="AZ24" s="245" t="str">
        <f>IF(E24="A",E24,IF(AND('Encodage réponses Es'!$BU22="!",'Encodage réponses Es'!BT22=""),"!",IF('Encodage réponses Es'!BT22="","",'Encodage réponses Es'!BT22)))</f>
        <v/>
      </c>
      <c r="BA24" s="385" t="str">
        <f t="shared" si="8"/>
        <v/>
      </c>
      <c r="BB24" s="386"/>
      <c r="BC24" s="165" t="str">
        <f>IF(E24="A",E24,IF(AND('Encodage réponses Es'!$BU22="!",'Encodage réponses Es'!M22=""),"!",IF('Encodage réponses Es'!M22="","",'Encodage réponses Es'!M22)))</f>
        <v/>
      </c>
      <c r="BD24" s="165" t="str">
        <f>IF(E24="A",E24,IF(AND('Encodage réponses Es'!$BU22="!",'Encodage réponses Es'!N22=""),"!",IF('Encodage réponses Es'!N22="","",'Encodage réponses Es'!N22)))</f>
        <v/>
      </c>
      <c r="BE24" s="165" t="str">
        <f>IF(E24="A",E24,IF(AND('Encodage réponses Es'!$BU22="!",'Encodage réponses Es'!O22=""),"!",IF('Encodage réponses Es'!O22="","",'Encodage réponses Es'!O22)))</f>
        <v/>
      </c>
      <c r="BF24" s="165" t="str">
        <f>IF(E24="A",E24,IF(AND('Encodage réponses Es'!$BU22="!",'Encodage réponses Es'!P22=""),"!",IF('Encodage réponses Es'!P22="","",'Encodage réponses Es'!P22)))</f>
        <v/>
      </c>
      <c r="BG24" s="138" t="str">
        <f>IF(E24="A",E24,IF(AND('Encodage réponses Es'!$BU22="!",'Encodage réponses Es'!S22=""),"!",IF('Encodage réponses Es'!S22="","",'Encodage réponses Es'!S22)))</f>
        <v/>
      </c>
      <c r="BH24" s="138" t="str">
        <f>IF(E24="A",E24,IF(AND('Encodage réponses Es'!$BU22="!",'Encodage réponses Es'!T22=""),"!",IF('Encodage réponses Es'!T22="","",'Encodage réponses Es'!T22)))</f>
        <v/>
      </c>
      <c r="BI24" s="138" t="str">
        <f>IF(E24="A",E24,IF(AND('Encodage réponses Es'!$BU22="!",'Encodage réponses Es'!U22=""),"!",IF('Encodage réponses Es'!U22="","",'Encodage réponses Es'!U22)))</f>
        <v/>
      </c>
      <c r="BJ24" s="138" t="str">
        <f>IF(E24="A",E24,IF(AND('Encodage réponses Es'!$BU22="!",'Encodage réponses Es'!Z22=""),"!",IF('Encodage réponses Es'!Z22="","",'Encodage réponses Es'!Z22)))</f>
        <v/>
      </c>
      <c r="BK24" s="138" t="str">
        <f>IF(E24="A",E24,IF(AND('Encodage réponses Es'!$BU22="!",'Encodage réponses Es'!AF22=""),"!",IF('Encodage réponses Es'!AF22="","",'Encodage réponses Es'!AF22)))</f>
        <v/>
      </c>
      <c r="BL24" s="138" t="str">
        <f>IF(E24="A",E24,IF(AND('Encodage réponses Es'!$BU22="!",'Encodage réponses Es'!AJ22=""),"!",IF('Encodage réponses Es'!AJ22="","",'Encodage réponses Es'!AJ22)))</f>
        <v/>
      </c>
      <c r="BM24" s="138" t="str">
        <f>IF(E24="A",E24,IF(AND('Encodage réponses Es'!$BU22="!",'Encodage réponses Es'!AO22=""),"!",IF('Encodage réponses Es'!AO22="","",'Encodage réponses Es'!AO22)))</f>
        <v/>
      </c>
      <c r="BN24" s="138" t="str">
        <f>IF(E24="A",E24,IF(AND('Encodage réponses Es'!$BU22="!",'Encodage réponses Es'!AP22=""),"!",IF('Encodage réponses Es'!AP22="","",'Encodage réponses Es'!AP22)))</f>
        <v/>
      </c>
      <c r="BO24" s="138" t="str">
        <f>IF(E24="A",E24,IF(AND('Encodage réponses Es'!$BU22="!",'Encodage réponses Es'!AQ22=""),"!",IF('Encodage réponses Es'!AQ22="","",'Encodage réponses Es'!AQ22)))</f>
        <v/>
      </c>
      <c r="BP24" s="138" t="str">
        <f>IF(E24="A",E24,IF(AND('Encodage réponses Es'!$BU22="!",'Encodage réponses Es'!AR22=""),"!",IF('Encodage réponses Es'!AR22="","",'Encodage réponses Es'!AR22)))</f>
        <v/>
      </c>
      <c r="BQ24" s="138" t="str">
        <f>IF(E24="A",E24,IF(AND('Encodage réponses Es'!$BU22="!",'Encodage réponses Es'!AS22=""),"!",IF('Encodage réponses Es'!AS22="","",'Encodage réponses Es'!AS22)))</f>
        <v/>
      </c>
      <c r="BR24" s="138" t="str">
        <f>IF(E24="A",E24,IF(AND('Encodage réponses Es'!$BU22="!",'Encodage réponses Es'!AT22=""),"!",IF('Encodage réponses Es'!AT22="","",'Encodage réponses Es'!AT22)))</f>
        <v/>
      </c>
      <c r="BS24" s="138" t="str">
        <f>IF(E24="A",E24,IF(AND('Encodage réponses Es'!$BU22="!",'Encodage réponses Es'!AU22=""),"!",IF('Encodage réponses Es'!AU22="","",'Encodage réponses Es'!AU22)))</f>
        <v/>
      </c>
      <c r="BT24" s="138" t="str">
        <f>IF(E24="A",E24,IF(AND('Encodage réponses Es'!$BU22="!",'Encodage réponses Es'!AV22=""),"!",IF('Encodage réponses Es'!AV22="","",'Encodage réponses Es'!AV22)))</f>
        <v/>
      </c>
      <c r="BU24" s="138" t="str">
        <f>IF(E24="A",E24,IF(AND('Encodage réponses Es'!$BU22="!",'Encodage réponses Es'!AW22=""),"!",IF('Encodage réponses Es'!AW22="","",'Encodage réponses Es'!AW22)))</f>
        <v/>
      </c>
      <c r="BV24" s="138" t="str">
        <f>IF(E24="A",E24,IF(AND('Encodage réponses Es'!$BU22="!",'Encodage réponses Es'!AX22=""),"!",IF('Encodage réponses Es'!AX22="","",'Encodage réponses Es'!AX22)))</f>
        <v/>
      </c>
      <c r="BW24" s="138" t="str">
        <f>IF(E24="A",E24,IF(AND('Encodage réponses Es'!$BU22="!",'Encodage réponses Es'!AY22=""),"!",IF('Encodage réponses Es'!AY22="","",'Encodage réponses Es'!AY22)))</f>
        <v/>
      </c>
      <c r="BX24" s="138" t="str">
        <f>IF(E24="A",E24,IF(AND('Encodage réponses Es'!$BU22="!",'Encodage réponses Es'!AZ22=""),"!",IF('Encodage réponses Es'!AZ22="","",'Encodage réponses Es'!AZ22)))</f>
        <v/>
      </c>
      <c r="BY24" s="138" t="str">
        <f>IF(E24="A",E24,IF(AND('Encodage réponses Es'!$BU22="!",'Encodage réponses Es'!BA22=""),"!",IF('Encodage réponses Es'!BA22="","",'Encodage réponses Es'!BA22)))</f>
        <v/>
      </c>
      <c r="BZ24" s="138" t="str">
        <f>IF(E24="A",E24,IF(AND('Encodage réponses Es'!$BU22="!",'Encodage réponses Es'!BB22=""),"!",IF('Encodage réponses Es'!BB22="","",'Encodage réponses Es'!BB22)))</f>
        <v/>
      </c>
      <c r="CA24" s="138" t="str">
        <f>IF(E24="A",E24,IF(AND('Encodage réponses Es'!$BU22="!",'Encodage réponses Es'!BF22=""),"!",IF('Encodage réponses Es'!BF22="","",'Encodage réponses Es'!BF22)))</f>
        <v/>
      </c>
      <c r="CB24" s="138" t="str">
        <f>IF(E24="A",E24,IF(AND('Encodage réponses Es'!$BU22="!",'Encodage réponses Es'!BG22=""),"!",IF('Encodage réponses Es'!BG22="","",'Encodage réponses Es'!BG22)))</f>
        <v/>
      </c>
      <c r="CC24" s="138" t="str">
        <f>IF(E24="A",E24,IF(AND('Encodage réponses Es'!$BU22="!",'Encodage réponses Es'!BH22=""),"!",IF('Encodage réponses Es'!BH22="","",'Encodage réponses Es'!BH22)))</f>
        <v/>
      </c>
      <c r="CD24" s="138" t="str">
        <f>IF(E24="A",E24,IF(AND('Encodage réponses Es'!$BU22="!",'Encodage réponses Es'!BM22=""),"!",IF('Encodage réponses Es'!BM22="","",'Encodage réponses Es'!BM22)))</f>
        <v/>
      </c>
      <c r="CE24" s="138" t="str">
        <f>IF(E24="A",E24,IF(AND('Encodage réponses Es'!$BU22="!",'Encodage réponses Es'!BS22=""),"!",IF('Encodage réponses Es'!BS22="","",'Encodage réponses Es'!BS22)))</f>
        <v/>
      </c>
      <c r="CF24" s="383" t="str">
        <f t="shared" si="9"/>
        <v/>
      </c>
      <c r="CG24" s="384"/>
    </row>
    <row r="25" spans="1:85" ht="11.25" customHeight="1" x14ac:dyDescent="0.25">
      <c r="A25" s="440"/>
      <c r="B25" s="441"/>
      <c r="C25" s="19">
        <v>21</v>
      </c>
      <c r="D25" s="248" t="str">
        <f>IF('Encodage réponses Es'!F23=0,"",'Encodage réponses Es'!F23)</f>
        <v/>
      </c>
      <c r="E25" s="250" t="str">
        <f>IF('Encodage réponses Es'!I23="","",'Encodage réponses Es'!I23)</f>
        <v/>
      </c>
      <c r="F25" s="83"/>
      <c r="G25" s="258" t="str">
        <f t="shared" si="0"/>
        <v/>
      </c>
      <c r="H25" s="135" t="str">
        <f t="shared" si="1"/>
        <v/>
      </c>
      <c r="I25" s="139"/>
      <c r="J25" s="258" t="str">
        <f t="shared" si="2"/>
        <v/>
      </c>
      <c r="K25" s="135" t="str">
        <f t="shared" si="3"/>
        <v/>
      </c>
      <c r="L25" s="139"/>
      <c r="M25" s="160" t="str">
        <f t="shared" si="4"/>
        <v/>
      </c>
      <c r="N25" s="135" t="str">
        <f t="shared" si="5"/>
        <v/>
      </c>
      <c r="O25" s="126"/>
      <c r="P25" s="245" t="str">
        <f>IF(E25="A",E25,IF(AND('Encodage réponses Es'!$BU23="!",'Encodage réponses Es'!Q23=""),"!",IF('Encodage réponses Es'!Q23="","",'Encodage réponses Es'!Q23)))</f>
        <v/>
      </c>
      <c r="Q25" s="245" t="str">
        <f>IF(E25="A",E25,IF(AND('Encodage réponses Es'!$BU23="!",'Encodage réponses Es'!AH23=""),"!",IF('Encodage réponses Es'!AH23="","",'Encodage réponses Es'!AH23)))</f>
        <v/>
      </c>
      <c r="R25" s="245" t="str">
        <f>IF(E25="A",E25,IF(AND('Encodage réponses Es'!$BU23="!",'Encodage réponses Es'!BC23=""),"!",IF('Encodage réponses Es'!BC23="","",'Encodage réponses Es'!BC23)))</f>
        <v/>
      </c>
      <c r="S25" s="245" t="str">
        <f>IF(E25="A",E25,IF(AND('Encodage réponses Es'!$BU23="!",'Encodage réponses Es'!BN23=""),"!",IF('Encodage réponses Es'!BN23="","",'Encodage réponses Es'!BN23)))</f>
        <v/>
      </c>
      <c r="T25" s="383" t="str">
        <f t="shared" si="6"/>
        <v/>
      </c>
      <c r="U25" s="384"/>
      <c r="V25" s="246" t="str">
        <f>IF(E25="A",E25,IF(AND('Encodage réponses Es'!$BU23="!",'Encodage réponses Es'!K23=""),"!",IF('Encodage réponses Es'!K23="","",'Encodage réponses Es'!K23)))</f>
        <v/>
      </c>
      <c r="W25" s="245" t="str">
        <f>IF(E25="A",E25,IF(AND('Encodage réponses Es'!$BU23="!",'Encodage réponses Es'!L23=""),"!",IF('Encodage réponses Es'!L23="","",'Encodage réponses Es'!L23)))</f>
        <v/>
      </c>
      <c r="X25" s="245" t="str">
        <f>IF(E25="A",E25,IF(AND('Encodage réponses Es'!$BU23="!",'Encodage réponses Es'!AB23=""),"!",IF('Encodage réponses Es'!AB23="","",'Encodage réponses Es'!AB23)))</f>
        <v/>
      </c>
      <c r="Y25" s="245" t="str">
        <f>IF(E25="A",E25,IF(AND('Encodage réponses Es'!$BU23="!",'Encodage réponses Es'!AC23=""),"!",IF('Encodage réponses Es'!AC23="","",'Encodage réponses Es'!AC23)))</f>
        <v/>
      </c>
      <c r="Z25" s="245" t="str">
        <f>IF(E25="A",E25,IF(AND('Encodage réponses Es'!$BU23="!",'Encodage réponses Es'!AD23=""),"!",IF('Encodage réponses Es'!AD23="","",'Encodage réponses Es'!AD23)))</f>
        <v/>
      </c>
      <c r="AA25" s="245" t="str">
        <f>IF(E25="A",E25,IF(AND('Encodage réponses Es'!$BU23="!",'Encodage réponses Es'!AI23=""),"!",IF('Encodage réponses Es'!AI23="","",'Encodage réponses Es'!AI23)))</f>
        <v/>
      </c>
      <c r="AB25" s="245" t="str">
        <f>IF(E25="A",E25,IF(AND('Encodage réponses Es'!$BU23="!",'Encodage réponses Es'!AL23=""),"!",IF('Encodage réponses Es'!AL23="","",'Encodage réponses Es'!AL23)))</f>
        <v/>
      </c>
      <c r="AC25" s="245" t="str">
        <f>IF(E25="A",E25,IF(AND('Encodage réponses Es'!$BU23="!",'Encodage réponses Es'!AM23=""),"!",IF('Encodage réponses Es'!AM23="","",'Encodage réponses Es'!AM23)))</f>
        <v/>
      </c>
      <c r="AD25" s="245" t="str">
        <f>IF(E25="A",E25,IF(AND('Encodage réponses Es'!$BU23="!",'Encodage réponses Es'!BO23=""),"!",IF('Encodage réponses Es'!BO23="","",'Encodage réponses Es'!BO23)))</f>
        <v/>
      </c>
      <c r="AE25" s="245" t="str">
        <f>IF(E25="A",E25,IF(AND('Encodage réponses Es'!$BU23="!",'Encodage réponses Es'!BP23=""),"!",IF('Encodage réponses Es'!BP23="","",'Encodage réponses Es'!BP23)))</f>
        <v/>
      </c>
      <c r="AF25" s="245" t="str">
        <f>IF(E25="A",E25,IF(AND('Encodage réponses Es'!$BU23="!",'Encodage réponses Es'!BQ23=""),"!",IF('Encodage réponses Es'!BQ23="","",'Encodage réponses Es'!BQ23)))</f>
        <v/>
      </c>
      <c r="AG25" s="383" t="str">
        <f t="shared" si="7"/>
        <v/>
      </c>
      <c r="AH25" s="384"/>
      <c r="AI25" s="246" t="str">
        <f>IF(E25="A",E25,IF(AND('Encodage réponses Es'!$BU23="!",'Encodage réponses Es'!R23=""),"!",IF('Encodage réponses Es'!R23="","",'Encodage réponses Es'!R23)))</f>
        <v/>
      </c>
      <c r="AJ25" s="245" t="str">
        <f>IF(E25="A",E25,IF(AND('Encodage réponses Es'!$BU23="!",'Encodage réponses Es'!V23=""),"!",IF('Encodage réponses Es'!V23="","",'Encodage réponses Es'!V23)))</f>
        <v/>
      </c>
      <c r="AK25" s="245" t="str">
        <f>IF(E25="A",E25,IF(AND('Encodage réponses Es'!$BU23="!",'Encodage réponses Es'!W23=""),"!",IF('Encodage réponses Es'!W23="","",'Encodage réponses Es'!W23)))</f>
        <v/>
      </c>
      <c r="AL25" s="245" t="str">
        <f>IF(E25="A",E25,IF(AND('Encodage réponses Es'!$BU23="!",'Encodage réponses Es'!X23=""),"!",IF('Encodage réponses Es'!X23="","",'Encodage réponses Es'!X23)))</f>
        <v/>
      </c>
      <c r="AM25" s="245" t="str">
        <f>IF(E25="A",E25,IF(AND('Encodage réponses Es'!$BU23="!",'Encodage réponses Es'!Y23=""),"!",IF('Encodage réponses Es'!Y23="","",'Encodage réponses Es'!Y23)))</f>
        <v/>
      </c>
      <c r="AN25" s="245" t="str">
        <f>IF(E25="A",E25,IF(AND('Encodage réponses Es'!$BU23="!",'Encodage réponses Es'!AA23=""),"!",IF('Encodage réponses Es'!AA23="","",'Encodage réponses Es'!AA23)))</f>
        <v/>
      </c>
      <c r="AO25" s="245" t="str">
        <f>IF(E25="A",E25,IF(AND('Encodage réponses Es'!$BU23="!",'Encodage réponses Es'!AE23=""),"!",IF('Encodage réponses Es'!AE23="","",'Encodage réponses Es'!AE23)))</f>
        <v/>
      </c>
      <c r="AP25" s="245" t="str">
        <f>IF(E25="A",E25,IF(AND('Encodage réponses Es'!$BU23="!",'Encodage réponses Es'!AG23=""),"!",IF('Encodage réponses Es'!AG23="","",'Encodage réponses Es'!AG23)))</f>
        <v/>
      </c>
      <c r="AQ25" s="245" t="str">
        <f>IF(E25="A",E25,IF(AND('Encodage réponses Es'!$BU23="!",'Encodage réponses Es'!AK23=""),"!",IF('Encodage réponses Es'!AK23="","",'Encodage réponses Es'!AK23)))</f>
        <v/>
      </c>
      <c r="AR25" s="245" t="str">
        <f>IF(E25="A",E25,IF(AND('Encodage réponses Es'!$BU23="!",'Encodage réponses Es'!AN23=""),"!",IF('Encodage réponses Es'!AN23="","",'Encodage réponses Es'!AN23)))</f>
        <v/>
      </c>
      <c r="AS25" s="245" t="str">
        <f>IF(E25="A",E25,IF(AND('Encodage réponses Es'!$BU23="!",'Encodage réponses Es'!BD23=""),"!",IF('Encodage réponses Es'!BD23="","",'Encodage réponses Es'!BD23)))</f>
        <v/>
      </c>
      <c r="AT25" s="245" t="str">
        <f>IF(E25="A",E25,IF(AND('Encodage réponses Es'!$BU23="!",'Encodage réponses Es'!BE23=""),"!",IF('Encodage réponses Es'!BE23="","",'Encodage réponses Es'!BE23)))</f>
        <v/>
      </c>
      <c r="AU25" s="245" t="str">
        <f>IF(E25="A",E25,IF(AND('Encodage réponses Es'!$BU23="!",'Encodage réponses Es'!BI23=""),"!",IF('Encodage réponses Es'!BI23="","",'Encodage réponses Es'!BI23)))</f>
        <v/>
      </c>
      <c r="AV25" s="245" t="str">
        <f>IF(E25="A",E25,IF(AND('Encodage réponses Es'!$BU23="!",'Encodage réponses Es'!BJ23=""),"!",IF('Encodage réponses Es'!BJ23="","",'Encodage réponses Es'!BJ23)))</f>
        <v/>
      </c>
      <c r="AW25" s="245" t="str">
        <f>IF(E25="A",E25,IF(AND('Encodage réponses Es'!$BU23="!",'Encodage réponses Es'!BK23=""),"!",IF('Encodage réponses Es'!BK23="","",'Encodage réponses Es'!BK23)))</f>
        <v/>
      </c>
      <c r="AX25" s="245" t="str">
        <f>IF(E25="A",E25,IF(AND('Encodage réponses Es'!$BU23="!",'Encodage réponses Es'!BL23=""),"!",IF('Encodage réponses Es'!BL23="","",'Encodage réponses Es'!BL23)))</f>
        <v/>
      </c>
      <c r="AY25" s="245" t="str">
        <f>IF(E25="A",E25,IF(AND('Encodage réponses Es'!$BU23="!",'Encodage réponses Es'!BR23=""),"!",IF('Encodage réponses Es'!BR23="","",'Encodage réponses Es'!BR23)))</f>
        <v/>
      </c>
      <c r="AZ25" s="245" t="str">
        <f>IF(E25="A",E25,IF(AND('Encodage réponses Es'!$BU23="!",'Encodage réponses Es'!BT23=""),"!",IF('Encodage réponses Es'!BT23="","",'Encodage réponses Es'!BT23)))</f>
        <v/>
      </c>
      <c r="BA25" s="385" t="str">
        <f t="shared" si="8"/>
        <v/>
      </c>
      <c r="BB25" s="386"/>
      <c r="BC25" s="165" t="str">
        <f>IF(E25="A",E25,IF(AND('Encodage réponses Es'!$BU23="!",'Encodage réponses Es'!M23=""),"!",IF('Encodage réponses Es'!M23="","",'Encodage réponses Es'!M23)))</f>
        <v/>
      </c>
      <c r="BD25" s="165" t="str">
        <f>IF(E25="A",E25,IF(AND('Encodage réponses Es'!$BU23="!",'Encodage réponses Es'!N23=""),"!",IF('Encodage réponses Es'!N23="","",'Encodage réponses Es'!N23)))</f>
        <v/>
      </c>
      <c r="BE25" s="165" t="str">
        <f>IF(E25="A",E25,IF(AND('Encodage réponses Es'!$BU23="!",'Encodage réponses Es'!O23=""),"!",IF('Encodage réponses Es'!O23="","",'Encodage réponses Es'!O23)))</f>
        <v/>
      </c>
      <c r="BF25" s="165" t="str">
        <f>IF(E25="A",E25,IF(AND('Encodage réponses Es'!$BU23="!",'Encodage réponses Es'!P23=""),"!",IF('Encodage réponses Es'!P23="","",'Encodage réponses Es'!P23)))</f>
        <v/>
      </c>
      <c r="BG25" s="138" t="str">
        <f>IF(E25="A",E25,IF(AND('Encodage réponses Es'!$BU23="!",'Encodage réponses Es'!S23=""),"!",IF('Encodage réponses Es'!S23="","",'Encodage réponses Es'!S23)))</f>
        <v/>
      </c>
      <c r="BH25" s="138" t="str">
        <f>IF(E25="A",E25,IF(AND('Encodage réponses Es'!$BU23="!",'Encodage réponses Es'!T23=""),"!",IF('Encodage réponses Es'!T23="","",'Encodage réponses Es'!T23)))</f>
        <v/>
      </c>
      <c r="BI25" s="138" t="str">
        <f>IF(E25="A",E25,IF(AND('Encodage réponses Es'!$BU23="!",'Encodage réponses Es'!U23=""),"!",IF('Encodage réponses Es'!U23="","",'Encodage réponses Es'!U23)))</f>
        <v/>
      </c>
      <c r="BJ25" s="138" t="str">
        <f>IF(E25="A",E25,IF(AND('Encodage réponses Es'!$BU23="!",'Encodage réponses Es'!Z23=""),"!",IF('Encodage réponses Es'!Z23="","",'Encodage réponses Es'!Z23)))</f>
        <v/>
      </c>
      <c r="BK25" s="138" t="str">
        <f>IF(E25="A",E25,IF(AND('Encodage réponses Es'!$BU23="!",'Encodage réponses Es'!AF23=""),"!",IF('Encodage réponses Es'!AF23="","",'Encodage réponses Es'!AF23)))</f>
        <v/>
      </c>
      <c r="BL25" s="138" t="str">
        <f>IF(E25="A",E25,IF(AND('Encodage réponses Es'!$BU23="!",'Encodage réponses Es'!AJ23=""),"!",IF('Encodage réponses Es'!AJ23="","",'Encodage réponses Es'!AJ23)))</f>
        <v/>
      </c>
      <c r="BM25" s="138" t="str">
        <f>IF(E25="A",E25,IF(AND('Encodage réponses Es'!$BU23="!",'Encodage réponses Es'!AO23=""),"!",IF('Encodage réponses Es'!AO23="","",'Encodage réponses Es'!AO23)))</f>
        <v/>
      </c>
      <c r="BN25" s="138" t="str">
        <f>IF(E25="A",E25,IF(AND('Encodage réponses Es'!$BU23="!",'Encodage réponses Es'!AP23=""),"!",IF('Encodage réponses Es'!AP23="","",'Encodage réponses Es'!AP23)))</f>
        <v/>
      </c>
      <c r="BO25" s="138" t="str">
        <f>IF(E25="A",E25,IF(AND('Encodage réponses Es'!$BU23="!",'Encodage réponses Es'!AQ23=""),"!",IF('Encodage réponses Es'!AQ23="","",'Encodage réponses Es'!AQ23)))</f>
        <v/>
      </c>
      <c r="BP25" s="138" t="str">
        <f>IF(E25="A",E25,IF(AND('Encodage réponses Es'!$BU23="!",'Encodage réponses Es'!AR23=""),"!",IF('Encodage réponses Es'!AR23="","",'Encodage réponses Es'!AR23)))</f>
        <v/>
      </c>
      <c r="BQ25" s="138" t="str">
        <f>IF(E25="A",E25,IF(AND('Encodage réponses Es'!$BU23="!",'Encodage réponses Es'!AS23=""),"!",IF('Encodage réponses Es'!AS23="","",'Encodage réponses Es'!AS23)))</f>
        <v/>
      </c>
      <c r="BR25" s="138" t="str">
        <f>IF(E25="A",E25,IF(AND('Encodage réponses Es'!$BU23="!",'Encodage réponses Es'!AT23=""),"!",IF('Encodage réponses Es'!AT23="","",'Encodage réponses Es'!AT23)))</f>
        <v/>
      </c>
      <c r="BS25" s="138" t="str">
        <f>IF(E25="A",E25,IF(AND('Encodage réponses Es'!$BU23="!",'Encodage réponses Es'!AU23=""),"!",IF('Encodage réponses Es'!AU23="","",'Encodage réponses Es'!AU23)))</f>
        <v/>
      </c>
      <c r="BT25" s="138" t="str">
        <f>IF(E25="A",E25,IF(AND('Encodage réponses Es'!$BU23="!",'Encodage réponses Es'!AV23=""),"!",IF('Encodage réponses Es'!AV23="","",'Encodage réponses Es'!AV23)))</f>
        <v/>
      </c>
      <c r="BU25" s="138" t="str">
        <f>IF(E25="A",E25,IF(AND('Encodage réponses Es'!$BU23="!",'Encodage réponses Es'!AW23=""),"!",IF('Encodage réponses Es'!AW23="","",'Encodage réponses Es'!AW23)))</f>
        <v/>
      </c>
      <c r="BV25" s="138" t="str">
        <f>IF(E25="A",E25,IF(AND('Encodage réponses Es'!$BU23="!",'Encodage réponses Es'!AX23=""),"!",IF('Encodage réponses Es'!AX23="","",'Encodage réponses Es'!AX23)))</f>
        <v/>
      </c>
      <c r="BW25" s="138" t="str">
        <f>IF(E25="A",E25,IF(AND('Encodage réponses Es'!$BU23="!",'Encodage réponses Es'!AY23=""),"!",IF('Encodage réponses Es'!AY23="","",'Encodage réponses Es'!AY23)))</f>
        <v/>
      </c>
      <c r="BX25" s="138" t="str">
        <f>IF(E25="A",E25,IF(AND('Encodage réponses Es'!$BU23="!",'Encodage réponses Es'!AZ23=""),"!",IF('Encodage réponses Es'!AZ23="","",'Encodage réponses Es'!AZ23)))</f>
        <v/>
      </c>
      <c r="BY25" s="138" t="str">
        <f>IF(E25="A",E25,IF(AND('Encodage réponses Es'!$BU23="!",'Encodage réponses Es'!BA23=""),"!",IF('Encodage réponses Es'!BA23="","",'Encodage réponses Es'!BA23)))</f>
        <v/>
      </c>
      <c r="BZ25" s="138" t="str">
        <f>IF(E25="A",E25,IF(AND('Encodage réponses Es'!$BU23="!",'Encodage réponses Es'!BB23=""),"!",IF('Encodage réponses Es'!BB23="","",'Encodage réponses Es'!BB23)))</f>
        <v/>
      </c>
      <c r="CA25" s="138" t="str">
        <f>IF(E25="A",E25,IF(AND('Encodage réponses Es'!$BU23="!",'Encodage réponses Es'!BF23=""),"!",IF('Encodage réponses Es'!BF23="","",'Encodage réponses Es'!BF23)))</f>
        <v/>
      </c>
      <c r="CB25" s="138" t="str">
        <f>IF(E25="A",E25,IF(AND('Encodage réponses Es'!$BU23="!",'Encodage réponses Es'!BG23=""),"!",IF('Encodage réponses Es'!BG23="","",'Encodage réponses Es'!BG23)))</f>
        <v/>
      </c>
      <c r="CC25" s="138" t="str">
        <f>IF(E25="A",E25,IF(AND('Encodage réponses Es'!$BU23="!",'Encodage réponses Es'!BH23=""),"!",IF('Encodage réponses Es'!BH23="","",'Encodage réponses Es'!BH23)))</f>
        <v/>
      </c>
      <c r="CD25" s="138" t="str">
        <f>IF(E25="A",E25,IF(AND('Encodage réponses Es'!$BU23="!",'Encodage réponses Es'!BM23=""),"!",IF('Encodage réponses Es'!BM23="","",'Encodage réponses Es'!BM23)))</f>
        <v/>
      </c>
      <c r="CE25" s="138" t="str">
        <f>IF(E25="A",E25,IF(AND('Encodage réponses Es'!$BU23="!",'Encodage réponses Es'!BS23=""),"!",IF('Encodage réponses Es'!BS23="","",'Encodage réponses Es'!BS23)))</f>
        <v/>
      </c>
      <c r="CF25" s="383" t="str">
        <f t="shared" si="9"/>
        <v/>
      </c>
      <c r="CG25" s="384"/>
    </row>
    <row r="26" spans="1:85" ht="11.25" customHeight="1" x14ac:dyDescent="0.25">
      <c r="A26" s="440"/>
      <c r="B26" s="441"/>
      <c r="C26" s="19">
        <v>22</v>
      </c>
      <c r="D26" s="248" t="str">
        <f>IF('Encodage réponses Es'!F24=0,"",'Encodage réponses Es'!F24)</f>
        <v/>
      </c>
      <c r="E26" s="250" t="str">
        <f>IF('Encodage réponses Es'!I24="","",'Encodage réponses Es'!I24)</f>
        <v/>
      </c>
      <c r="F26" s="83"/>
      <c r="G26" s="258" t="str">
        <f t="shared" si="0"/>
        <v/>
      </c>
      <c r="H26" s="135" t="str">
        <f t="shared" si="1"/>
        <v/>
      </c>
      <c r="I26" s="139"/>
      <c r="J26" s="258" t="str">
        <f t="shared" si="2"/>
        <v/>
      </c>
      <c r="K26" s="135" t="str">
        <f t="shared" si="3"/>
        <v/>
      </c>
      <c r="L26" s="139"/>
      <c r="M26" s="160" t="str">
        <f t="shared" si="4"/>
        <v/>
      </c>
      <c r="N26" s="135" t="str">
        <f t="shared" si="5"/>
        <v/>
      </c>
      <c r="O26" s="126"/>
      <c r="P26" s="245" t="str">
        <f>IF(E26="A",E26,IF(AND('Encodage réponses Es'!$BU24="!",'Encodage réponses Es'!Q24=""),"!",IF('Encodage réponses Es'!Q24="","",'Encodage réponses Es'!Q24)))</f>
        <v/>
      </c>
      <c r="Q26" s="245" t="str">
        <f>IF(E26="A",E26,IF(AND('Encodage réponses Es'!$BU24="!",'Encodage réponses Es'!AH24=""),"!",IF('Encodage réponses Es'!AH24="","",'Encodage réponses Es'!AH24)))</f>
        <v/>
      </c>
      <c r="R26" s="245" t="str">
        <f>IF(E26="A",E26,IF(AND('Encodage réponses Es'!$BU24="!",'Encodage réponses Es'!BC24=""),"!",IF('Encodage réponses Es'!BC24="","",'Encodage réponses Es'!BC24)))</f>
        <v/>
      </c>
      <c r="S26" s="245" t="str">
        <f>IF(E26="A",E26,IF(AND('Encodage réponses Es'!$BU24="!",'Encodage réponses Es'!BN24=""),"!",IF('Encodage réponses Es'!BN24="","",'Encodage réponses Es'!BN24)))</f>
        <v/>
      </c>
      <c r="T26" s="383" t="str">
        <f t="shared" si="6"/>
        <v/>
      </c>
      <c r="U26" s="384"/>
      <c r="V26" s="246" t="str">
        <f>IF(E26="A",E26,IF(AND('Encodage réponses Es'!$BU24="!",'Encodage réponses Es'!K24=""),"!",IF('Encodage réponses Es'!K24="","",'Encodage réponses Es'!K24)))</f>
        <v/>
      </c>
      <c r="W26" s="245" t="str">
        <f>IF(E26="A",E26,IF(AND('Encodage réponses Es'!$BU24="!",'Encodage réponses Es'!L24=""),"!",IF('Encodage réponses Es'!L24="","",'Encodage réponses Es'!L24)))</f>
        <v/>
      </c>
      <c r="X26" s="245" t="str">
        <f>IF(E26="A",E26,IF(AND('Encodage réponses Es'!$BU24="!",'Encodage réponses Es'!AB24=""),"!",IF('Encodage réponses Es'!AB24="","",'Encodage réponses Es'!AB24)))</f>
        <v/>
      </c>
      <c r="Y26" s="245" t="str">
        <f>IF(E26="A",E26,IF(AND('Encodage réponses Es'!$BU24="!",'Encodage réponses Es'!AC24=""),"!",IF('Encodage réponses Es'!AC24="","",'Encodage réponses Es'!AC24)))</f>
        <v/>
      </c>
      <c r="Z26" s="245" t="str">
        <f>IF(E26="A",E26,IF(AND('Encodage réponses Es'!$BU24="!",'Encodage réponses Es'!AD24=""),"!",IF('Encodage réponses Es'!AD24="","",'Encodage réponses Es'!AD24)))</f>
        <v/>
      </c>
      <c r="AA26" s="245" t="str">
        <f>IF(E26="A",E26,IF(AND('Encodage réponses Es'!$BU24="!",'Encodage réponses Es'!AI24=""),"!",IF('Encodage réponses Es'!AI24="","",'Encodage réponses Es'!AI24)))</f>
        <v/>
      </c>
      <c r="AB26" s="245" t="str">
        <f>IF(E26="A",E26,IF(AND('Encodage réponses Es'!$BU24="!",'Encodage réponses Es'!AL24=""),"!",IF('Encodage réponses Es'!AL24="","",'Encodage réponses Es'!AL24)))</f>
        <v/>
      </c>
      <c r="AC26" s="245" t="str">
        <f>IF(E26="A",E26,IF(AND('Encodage réponses Es'!$BU24="!",'Encodage réponses Es'!AM24=""),"!",IF('Encodage réponses Es'!AM24="","",'Encodage réponses Es'!AM24)))</f>
        <v/>
      </c>
      <c r="AD26" s="245" t="str">
        <f>IF(E26="A",E26,IF(AND('Encodage réponses Es'!$BU24="!",'Encodage réponses Es'!BO24=""),"!",IF('Encodage réponses Es'!BO24="","",'Encodage réponses Es'!BO24)))</f>
        <v/>
      </c>
      <c r="AE26" s="245" t="str">
        <f>IF(E26="A",E26,IF(AND('Encodage réponses Es'!$BU24="!",'Encodage réponses Es'!BP24=""),"!",IF('Encodage réponses Es'!BP24="","",'Encodage réponses Es'!BP24)))</f>
        <v/>
      </c>
      <c r="AF26" s="245" t="str">
        <f>IF(E26="A",E26,IF(AND('Encodage réponses Es'!$BU24="!",'Encodage réponses Es'!BQ24=""),"!",IF('Encodage réponses Es'!BQ24="","",'Encodage réponses Es'!BQ24)))</f>
        <v/>
      </c>
      <c r="AG26" s="383" t="str">
        <f t="shared" si="7"/>
        <v/>
      </c>
      <c r="AH26" s="384"/>
      <c r="AI26" s="246" t="str">
        <f>IF(E26="A",E26,IF(AND('Encodage réponses Es'!$BU24="!",'Encodage réponses Es'!R24=""),"!",IF('Encodage réponses Es'!R24="","",'Encodage réponses Es'!R24)))</f>
        <v/>
      </c>
      <c r="AJ26" s="245" t="str">
        <f>IF(E26="A",E26,IF(AND('Encodage réponses Es'!$BU24="!",'Encodage réponses Es'!V24=""),"!",IF('Encodage réponses Es'!V24="","",'Encodage réponses Es'!V24)))</f>
        <v/>
      </c>
      <c r="AK26" s="245" t="str">
        <f>IF(E26="A",E26,IF(AND('Encodage réponses Es'!$BU24="!",'Encodage réponses Es'!W24=""),"!",IF('Encodage réponses Es'!W24="","",'Encodage réponses Es'!W24)))</f>
        <v/>
      </c>
      <c r="AL26" s="245" t="str">
        <f>IF(E26="A",E26,IF(AND('Encodage réponses Es'!$BU24="!",'Encodage réponses Es'!X24=""),"!",IF('Encodage réponses Es'!X24="","",'Encodage réponses Es'!X24)))</f>
        <v/>
      </c>
      <c r="AM26" s="245" t="str">
        <f>IF(E26="A",E26,IF(AND('Encodage réponses Es'!$BU24="!",'Encodage réponses Es'!Y24=""),"!",IF('Encodage réponses Es'!Y24="","",'Encodage réponses Es'!Y24)))</f>
        <v/>
      </c>
      <c r="AN26" s="245" t="str">
        <f>IF(E26="A",E26,IF(AND('Encodage réponses Es'!$BU24="!",'Encodage réponses Es'!AA24=""),"!",IF('Encodage réponses Es'!AA24="","",'Encodage réponses Es'!AA24)))</f>
        <v/>
      </c>
      <c r="AO26" s="245" t="str">
        <f>IF(E26="A",E26,IF(AND('Encodage réponses Es'!$BU24="!",'Encodage réponses Es'!AE24=""),"!",IF('Encodage réponses Es'!AE24="","",'Encodage réponses Es'!AE24)))</f>
        <v/>
      </c>
      <c r="AP26" s="245" t="str">
        <f>IF(E26="A",E26,IF(AND('Encodage réponses Es'!$BU24="!",'Encodage réponses Es'!AG24=""),"!",IF('Encodage réponses Es'!AG24="","",'Encodage réponses Es'!AG24)))</f>
        <v/>
      </c>
      <c r="AQ26" s="245" t="str">
        <f>IF(E26="A",E26,IF(AND('Encodage réponses Es'!$BU24="!",'Encodage réponses Es'!AK24=""),"!",IF('Encodage réponses Es'!AK24="","",'Encodage réponses Es'!AK24)))</f>
        <v/>
      </c>
      <c r="AR26" s="245" t="str">
        <f>IF(E26="A",E26,IF(AND('Encodage réponses Es'!$BU24="!",'Encodage réponses Es'!AN24=""),"!",IF('Encodage réponses Es'!AN24="","",'Encodage réponses Es'!AN24)))</f>
        <v/>
      </c>
      <c r="AS26" s="245" t="str">
        <f>IF(E26="A",E26,IF(AND('Encodage réponses Es'!$BU24="!",'Encodage réponses Es'!BD24=""),"!",IF('Encodage réponses Es'!BD24="","",'Encodage réponses Es'!BD24)))</f>
        <v/>
      </c>
      <c r="AT26" s="245" t="str">
        <f>IF(E26="A",E26,IF(AND('Encodage réponses Es'!$BU24="!",'Encodage réponses Es'!BE24=""),"!",IF('Encodage réponses Es'!BE24="","",'Encodage réponses Es'!BE24)))</f>
        <v/>
      </c>
      <c r="AU26" s="245" t="str">
        <f>IF(E26="A",E26,IF(AND('Encodage réponses Es'!$BU24="!",'Encodage réponses Es'!BI24=""),"!",IF('Encodage réponses Es'!BI24="","",'Encodage réponses Es'!BI24)))</f>
        <v/>
      </c>
      <c r="AV26" s="245" t="str">
        <f>IF(E26="A",E26,IF(AND('Encodage réponses Es'!$BU24="!",'Encodage réponses Es'!BJ24=""),"!",IF('Encodage réponses Es'!BJ24="","",'Encodage réponses Es'!BJ24)))</f>
        <v/>
      </c>
      <c r="AW26" s="245" t="str">
        <f>IF(E26="A",E26,IF(AND('Encodage réponses Es'!$BU24="!",'Encodage réponses Es'!BK24=""),"!",IF('Encodage réponses Es'!BK24="","",'Encodage réponses Es'!BK24)))</f>
        <v/>
      </c>
      <c r="AX26" s="245" t="str">
        <f>IF(E26="A",E26,IF(AND('Encodage réponses Es'!$BU24="!",'Encodage réponses Es'!BL24=""),"!",IF('Encodage réponses Es'!BL24="","",'Encodage réponses Es'!BL24)))</f>
        <v/>
      </c>
      <c r="AY26" s="245" t="str">
        <f>IF(E26="A",E26,IF(AND('Encodage réponses Es'!$BU24="!",'Encodage réponses Es'!BR24=""),"!",IF('Encodage réponses Es'!BR24="","",'Encodage réponses Es'!BR24)))</f>
        <v/>
      </c>
      <c r="AZ26" s="245" t="str">
        <f>IF(E26="A",E26,IF(AND('Encodage réponses Es'!$BU24="!",'Encodage réponses Es'!BT24=""),"!",IF('Encodage réponses Es'!BT24="","",'Encodage réponses Es'!BT24)))</f>
        <v/>
      </c>
      <c r="BA26" s="385" t="str">
        <f t="shared" si="8"/>
        <v/>
      </c>
      <c r="BB26" s="386"/>
      <c r="BC26" s="165" t="str">
        <f>IF(E26="A",E26,IF(AND('Encodage réponses Es'!$BU24="!",'Encodage réponses Es'!M24=""),"!",IF('Encodage réponses Es'!M24="","",'Encodage réponses Es'!M24)))</f>
        <v/>
      </c>
      <c r="BD26" s="165" t="str">
        <f>IF(E26="A",E26,IF(AND('Encodage réponses Es'!$BU24="!",'Encodage réponses Es'!N24=""),"!",IF('Encodage réponses Es'!N24="","",'Encodage réponses Es'!N24)))</f>
        <v/>
      </c>
      <c r="BE26" s="165" t="str">
        <f>IF(E26="A",E26,IF(AND('Encodage réponses Es'!$BU24="!",'Encodage réponses Es'!O24=""),"!",IF('Encodage réponses Es'!O24="","",'Encodage réponses Es'!O24)))</f>
        <v/>
      </c>
      <c r="BF26" s="165" t="str">
        <f>IF(E26="A",E26,IF(AND('Encodage réponses Es'!$BU24="!",'Encodage réponses Es'!P24=""),"!",IF('Encodage réponses Es'!P24="","",'Encodage réponses Es'!P24)))</f>
        <v/>
      </c>
      <c r="BG26" s="138" t="str">
        <f>IF(E26="A",E26,IF(AND('Encodage réponses Es'!$BU24="!",'Encodage réponses Es'!S24=""),"!",IF('Encodage réponses Es'!S24="","",'Encodage réponses Es'!S24)))</f>
        <v/>
      </c>
      <c r="BH26" s="138" t="str">
        <f>IF(E26="A",E26,IF(AND('Encodage réponses Es'!$BU24="!",'Encodage réponses Es'!T24=""),"!",IF('Encodage réponses Es'!T24="","",'Encodage réponses Es'!T24)))</f>
        <v/>
      </c>
      <c r="BI26" s="138" t="str">
        <f>IF(E26="A",E26,IF(AND('Encodage réponses Es'!$BU24="!",'Encodage réponses Es'!U24=""),"!",IF('Encodage réponses Es'!U24="","",'Encodage réponses Es'!U24)))</f>
        <v/>
      </c>
      <c r="BJ26" s="138" t="str">
        <f>IF(E26="A",E26,IF(AND('Encodage réponses Es'!$BU24="!",'Encodage réponses Es'!Z24=""),"!",IF('Encodage réponses Es'!Z24="","",'Encodage réponses Es'!Z24)))</f>
        <v/>
      </c>
      <c r="BK26" s="138" t="str">
        <f>IF(E26="A",E26,IF(AND('Encodage réponses Es'!$BU24="!",'Encodage réponses Es'!AF24=""),"!",IF('Encodage réponses Es'!AF24="","",'Encodage réponses Es'!AF24)))</f>
        <v/>
      </c>
      <c r="BL26" s="138" t="str">
        <f>IF(E26="A",E26,IF(AND('Encodage réponses Es'!$BU24="!",'Encodage réponses Es'!AJ24=""),"!",IF('Encodage réponses Es'!AJ24="","",'Encodage réponses Es'!AJ24)))</f>
        <v/>
      </c>
      <c r="BM26" s="138" t="str">
        <f>IF(E26="A",E26,IF(AND('Encodage réponses Es'!$BU24="!",'Encodage réponses Es'!AO24=""),"!",IF('Encodage réponses Es'!AO24="","",'Encodage réponses Es'!AO24)))</f>
        <v/>
      </c>
      <c r="BN26" s="138" t="str">
        <f>IF(E26="A",E26,IF(AND('Encodage réponses Es'!$BU24="!",'Encodage réponses Es'!AP24=""),"!",IF('Encodage réponses Es'!AP24="","",'Encodage réponses Es'!AP24)))</f>
        <v/>
      </c>
      <c r="BO26" s="138" t="str">
        <f>IF(E26="A",E26,IF(AND('Encodage réponses Es'!$BU24="!",'Encodage réponses Es'!AQ24=""),"!",IF('Encodage réponses Es'!AQ24="","",'Encodage réponses Es'!AQ24)))</f>
        <v/>
      </c>
      <c r="BP26" s="138" t="str">
        <f>IF(E26="A",E26,IF(AND('Encodage réponses Es'!$BU24="!",'Encodage réponses Es'!AR24=""),"!",IF('Encodage réponses Es'!AR24="","",'Encodage réponses Es'!AR24)))</f>
        <v/>
      </c>
      <c r="BQ26" s="138" t="str">
        <f>IF(E26="A",E26,IF(AND('Encodage réponses Es'!$BU24="!",'Encodage réponses Es'!AS24=""),"!",IF('Encodage réponses Es'!AS24="","",'Encodage réponses Es'!AS24)))</f>
        <v/>
      </c>
      <c r="BR26" s="138" t="str">
        <f>IF(E26="A",E26,IF(AND('Encodage réponses Es'!$BU24="!",'Encodage réponses Es'!AT24=""),"!",IF('Encodage réponses Es'!AT24="","",'Encodage réponses Es'!AT24)))</f>
        <v/>
      </c>
      <c r="BS26" s="138" t="str">
        <f>IF(E26="A",E26,IF(AND('Encodage réponses Es'!$BU24="!",'Encodage réponses Es'!AU24=""),"!",IF('Encodage réponses Es'!AU24="","",'Encodage réponses Es'!AU24)))</f>
        <v/>
      </c>
      <c r="BT26" s="138" t="str">
        <f>IF(E26="A",E26,IF(AND('Encodage réponses Es'!$BU24="!",'Encodage réponses Es'!AV24=""),"!",IF('Encodage réponses Es'!AV24="","",'Encodage réponses Es'!AV24)))</f>
        <v/>
      </c>
      <c r="BU26" s="138" t="str">
        <f>IF(E26="A",E26,IF(AND('Encodage réponses Es'!$BU24="!",'Encodage réponses Es'!AW24=""),"!",IF('Encodage réponses Es'!AW24="","",'Encodage réponses Es'!AW24)))</f>
        <v/>
      </c>
      <c r="BV26" s="138" t="str">
        <f>IF(E26="A",E26,IF(AND('Encodage réponses Es'!$BU24="!",'Encodage réponses Es'!AX24=""),"!",IF('Encodage réponses Es'!AX24="","",'Encodage réponses Es'!AX24)))</f>
        <v/>
      </c>
      <c r="BW26" s="138" t="str">
        <f>IF(E26="A",E26,IF(AND('Encodage réponses Es'!$BU24="!",'Encodage réponses Es'!AY24=""),"!",IF('Encodage réponses Es'!AY24="","",'Encodage réponses Es'!AY24)))</f>
        <v/>
      </c>
      <c r="BX26" s="138" t="str">
        <f>IF(E26="A",E26,IF(AND('Encodage réponses Es'!$BU24="!",'Encodage réponses Es'!AZ24=""),"!",IF('Encodage réponses Es'!AZ24="","",'Encodage réponses Es'!AZ24)))</f>
        <v/>
      </c>
      <c r="BY26" s="138" t="str">
        <f>IF(E26="A",E26,IF(AND('Encodage réponses Es'!$BU24="!",'Encodage réponses Es'!BA24=""),"!",IF('Encodage réponses Es'!BA24="","",'Encodage réponses Es'!BA24)))</f>
        <v/>
      </c>
      <c r="BZ26" s="138" t="str">
        <f>IF(E26="A",E26,IF(AND('Encodage réponses Es'!$BU24="!",'Encodage réponses Es'!BB24=""),"!",IF('Encodage réponses Es'!BB24="","",'Encodage réponses Es'!BB24)))</f>
        <v/>
      </c>
      <c r="CA26" s="138" t="str">
        <f>IF(E26="A",E26,IF(AND('Encodage réponses Es'!$BU24="!",'Encodage réponses Es'!BF24=""),"!",IF('Encodage réponses Es'!BF24="","",'Encodage réponses Es'!BF24)))</f>
        <v/>
      </c>
      <c r="CB26" s="138" t="str">
        <f>IF(E26="A",E26,IF(AND('Encodage réponses Es'!$BU24="!",'Encodage réponses Es'!BG24=""),"!",IF('Encodage réponses Es'!BG24="","",'Encodage réponses Es'!BG24)))</f>
        <v/>
      </c>
      <c r="CC26" s="138" t="str">
        <f>IF(E26="A",E26,IF(AND('Encodage réponses Es'!$BU24="!",'Encodage réponses Es'!BH24=""),"!",IF('Encodage réponses Es'!BH24="","",'Encodage réponses Es'!BH24)))</f>
        <v/>
      </c>
      <c r="CD26" s="138" t="str">
        <f>IF(E26="A",E26,IF(AND('Encodage réponses Es'!$BU24="!",'Encodage réponses Es'!BM24=""),"!",IF('Encodage réponses Es'!BM24="","",'Encodage réponses Es'!BM24)))</f>
        <v/>
      </c>
      <c r="CE26" s="138" t="str">
        <f>IF(E26="A",E26,IF(AND('Encodage réponses Es'!$BU24="!",'Encodage réponses Es'!BS24=""),"!",IF('Encodage réponses Es'!BS24="","",'Encodage réponses Es'!BS24)))</f>
        <v/>
      </c>
      <c r="CF26" s="383" t="str">
        <f t="shared" si="9"/>
        <v/>
      </c>
      <c r="CG26" s="384"/>
    </row>
    <row r="27" spans="1:85" ht="11.25" customHeight="1" x14ac:dyDescent="0.25">
      <c r="A27" s="440"/>
      <c r="B27" s="441"/>
      <c r="C27" s="19">
        <v>23</v>
      </c>
      <c r="D27" s="248" t="str">
        <f>IF('Encodage réponses Es'!F25=0,"",'Encodage réponses Es'!F25)</f>
        <v/>
      </c>
      <c r="E27" s="250" t="str">
        <f>IF('Encodage réponses Es'!I25="","",'Encodage réponses Es'!I25)</f>
        <v/>
      </c>
      <c r="F27" s="83"/>
      <c r="G27" s="258" t="str">
        <f t="shared" si="0"/>
        <v/>
      </c>
      <c r="H27" s="135" t="str">
        <f t="shared" si="1"/>
        <v/>
      </c>
      <c r="I27" s="139"/>
      <c r="J27" s="258" t="str">
        <f t="shared" si="2"/>
        <v/>
      </c>
      <c r="K27" s="135" t="str">
        <f t="shared" si="3"/>
        <v/>
      </c>
      <c r="L27" s="139"/>
      <c r="M27" s="160" t="str">
        <f t="shared" si="4"/>
        <v/>
      </c>
      <c r="N27" s="135" t="str">
        <f t="shared" si="5"/>
        <v/>
      </c>
      <c r="O27" s="126"/>
      <c r="P27" s="245" t="str">
        <f>IF(E27="A",E27,IF(AND('Encodage réponses Es'!$BU25="!",'Encodage réponses Es'!Q25=""),"!",IF('Encodage réponses Es'!Q25="","",'Encodage réponses Es'!Q25)))</f>
        <v/>
      </c>
      <c r="Q27" s="245" t="str">
        <f>IF(E27="A",E27,IF(AND('Encodage réponses Es'!$BU25="!",'Encodage réponses Es'!AH25=""),"!",IF('Encodage réponses Es'!AH25="","",'Encodage réponses Es'!AH25)))</f>
        <v/>
      </c>
      <c r="R27" s="245" t="str">
        <f>IF(E27="A",E27,IF(AND('Encodage réponses Es'!$BU25="!",'Encodage réponses Es'!BC25=""),"!",IF('Encodage réponses Es'!BC25="","",'Encodage réponses Es'!BC25)))</f>
        <v/>
      </c>
      <c r="S27" s="245" t="str">
        <f>IF(E27="A",E27,IF(AND('Encodage réponses Es'!$BU25="!",'Encodage réponses Es'!BN25=""),"!",IF('Encodage réponses Es'!BN25="","",'Encodage réponses Es'!BN25)))</f>
        <v/>
      </c>
      <c r="T27" s="383" t="str">
        <f t="shared" si="6"/>
        <v/>
      </c>
      <c r="U27" s="384"/>
      <c r="V27" s="246" t="str">
        <f>IF(E27="A",E27,IF(AND('Encodage réponses Es'!$BU25="!",'Encodage réponses Es'!K25=""),"!",IF('Encodage réponses Es'!K25="","",'Encodage réponses Es'!K25)))</f>
        <v/>
      </c>
      <c r="W27" s="245" t="str">
        <f>IF(E27="A",E27,IF(AND('Encodage réponses Es'!$BU25="!",'Encodage réponses Es'!L25=""),"!",IF('Encodage réponses Es'!L25="","",'Encodage réponses Es'!L25)))</f>
        <v/>
      </c>
      <c r="X27" s="245" t="str">
        <f>IF(E27="A",E27,IF(AND('Encodage réponses Es'!$BU25="!",'Encodage réponses Es'!AB25=""),"!",IF('Encodage réponses Es'!AB25="","",'Encodage réponses Es'!AB25)))</f>
        <v/>
      </c>
      <c r="Y27" s="245" t="str">
        <f>IF(E27="A",E27,IF(AND('Encodage réponses Es'!$BU25="!",'Encodage réponses Es'!AC25=""),"!",IF('Encodage réponses Es'!AC25="","",'Encodage réponses Es'!AC25)))</f>
        <v/>
      </c>
      <c r="Z27" s="245" t="str">
        <f>IF(E27="A",E27,IF(AND('Encodage réponses Es'!$BU25="!",'Encodage réponses Es'!AD25=""),"!",IF('Encodage réponses Es'!AD25="","",'Encodage réponses Es'!AD25)))</f>
        <v/>
      </c>
      <c r="AA27" s="245" t="str">
        <f>IF(E27="A",E27,IF(AND('Encodage réponses Es'!$BU25="!",'Encodage réponses Es'!AI25=""),"!",IF('Encodage réponses Es'!AI25="","",'Encodage réponses Es'!AI25)))</f>
        <v/>
      </c>
      <c r="AB27" s="245" t="str">
        <f>IF(E27="A",E27,IF(AND('Encodage réponses Es'!$BU25="!",'Encodage réponses Es'!AL25=""),"!",IF('Encodage réponses Es'!AL25="","",'Encodage réponses Es'!AL25)))</f>
        <v/>
      </c>
      <c r="AC27" s="245" t="str">
        <f>IF(E27="A",E27,IF(AND('Encodage réponses Es'!$BU25="!",'Encodage réponses Es'!AM25=""),"!",IF('Encodage réponses Es'!AM25="","",'Encodage réponses Es'!AM25)))</f>
        <v/>
      </c>
      <c r="AD27" s="245" t="str">
        <f>IF(E27="A",E27,IF(AND('Encodage réponses Es'!$BU25="!",'Encodage réponses Es'!BO25=""),"!",IF('Encodage réponses Es'!BO25="","",'Encodage réponses Es'!BO25)))</f>
        <v/>
      </c>
      <c r="AE27" s="245" t="str">
        <f>IF(E27="A",E27,IF(AND('Encodage réponses Es'!$BU25="!",'Encodage réponses Es'!BP25=""),"!",IF('Encodage réponses Es'!BP25="","",'Encodage réponses Es'!BP25)))</f>
        <v/>
      </c>
      <c r="AF27" s="245" t="str">
        <f>IF(E27="A",E27,IF(AND('Encodage réponses Es'!$BU25="!",'Encodage réponses Es'!BQ25=""),"!",IF('Encodage réponses Es'!BQ25="","",'Encodage réponses Es'!BQ25)))</f>
        <v/>
      </c>
      <c r="AG27" s="383" t="str">
        <f t="shared" si="7"/>
        <v/>
      </c>
      <c r="AH27" s="384"/>
      <c r="AI27" s="246" t="str">
        <f>IF(E27="A",E27,IF(AND('Encodage réponses Es'!$BU25="!",'Encodage réponses Es'!R25=""),"!",IF('Encodage réponses Es'!R25="","",'Encodage réponses Es'!R25)))</f>
        <v/>
      </c>
      <c r="AJ27" s="245" t="str">
        <f>IF(E27="A",E27,IF(AND('Encodage réponses Es'!$BU25="!",'Encodage réponses Es'!V25=""),"!",IF('Encodage réponses Es'!V25="","",'Encodage réponses Es'!V25)))</f>
        <v/>
      </c>
      <c r="AK27" s="245" t="str">
        <f>IF(E27="A",E27,IF(AND('Encodage réponses Es'!$BU25="!",'Encodage réponses Es'!W25=""),"!",IF('Encodage réponses Es'!W25="","",'Encodage réponses Es'!W25)))</f>
        <v/>
      </c>
      <c r="AL27" s="245" t="str">
        <f>IF(E27="A",E27,IF(AND('Encodage réponses Es'!$BU25="!",'Encodage réponses Es'!X25=""),"!",IF('Encodage réponses Es'!X25="","",'Encodage réponses Es'!X25)))</f>
        <v/>
      </c>
      <c r="AM27" s="245" t="str">
        <f>IF(E27="A",E27,IF(AND('Encodage réponses Es'!$BU25="!",'Encodage réponses Es'!Y25=""),"!",IF('Encodage réponses Es'!Y25="","",'Encodage réponses Es'!Y25)))</f>
        <v/>
      </c>
      <c r="AN27" s="245" t="str">
        <f>IF(E27="A",E27,IF(AND('Encodage réponses Es'!$BU25="!",'Encodage réponses Es'!AA25=""),"!",IF('Encodage réponses Es'!AA25="","",'Encodage réponses Es'!AA25)))</f>
        <v/>
      </c>
      <c r="AO27" s="245" t="str">
        <f>IF(E27="A",E27,IF(AND('Encodage réponses Es'!$BU25="!",'Encodage réponses Es'!AE25=""),"!",IF('Encodage réponses Es'!AE25="","",'Encodage réponses Es'!AE25)))</f>
        <v/>
      </c>
      <c r="AP27" s="245" t="str">
        <f>IF(E27="A",E27,IF(AND('Encodage réponses Es'!$BU25="!",'Encodage réponses Es'!AG25=""),"!",IF('Encodage réponses Es'!AG25="","",'Encodage réponses Es'!AG25)))</f>
        <v/>
      </c>
      <c r="AQ27" s="245" t="str">
        <f>IF(E27="A",E27,IF(AND('Encodage réponses Es'!$BU25="!",'Encodage réponses Es'!AK25=""),"!",IF('Encodage réponses Es'!AK25="","",'Encodage réponses Es'!AK25)))</f>
        <v/>
      </c>
      <c r="AR27" s="245" t="str">
        <f>IF(E27="A",E27,IF(AND('Encodage réponses Es'!$BU25="!",'Encodage réponses Es'!AN25=""),"!",IF('Encodage réponses Es'!AN25="","",'Encodage réponses Es'!AN25)))</f>
        <v/>
      </c>
      <c r="AS27" s="245" t="str">
        <f>IF(E27="A",E27,IF(AND('Encodage réponses Es'!$BU25="!",'Encodage réponses Es'!BD25=""),"!",IF('Encodage réponses Es'!BD25="","",'Encodage réponses Es'!BD25)))</f>
        <v/>
      </c>
      <c r="AT27" s="245" t="str">
        <f>IF(E27="A",E27,IF(AND('Encodage réponses Es'!$BU25="!",'Encodage réponses Es'!BE25=""),"!",IF('Encodage réponses Es'!BE25="","",'Encodage réponses Es'!BE25)))</f>
        <v/>
      </c>
      <c r="AU27" s="245" t="str">
        <f>IF(E27="A",E27,IF(AND('Encodage réponses Es'!$BU25="!",'Encodage réponses Es'!BI25=""),"!",IF('Encodage réponses Es'!BI25="","",'Encodage réponses Es'!BI25)))</f>
        <v/>
      </c>
      <c r="AV27" s="245" t="str">
        <f>IF(E27="A",E27,IF(AND('Encodage réponses Es'!$BU25="!",'Encodage réponses Es'!BJ25=""),"!",IF('Encodage réponses Es'!BJ25="","",'Encodage réponses Es'!BJ25)))</f>
        <v/>
      </c>
      <c r="AW27" s="245" t="str">
        <f>IF(E27="A",E27,IF(AND('Encodage réponses Es'!$BU25="!",'Encodage réponses Es'!BK25=""),"!",IF('Encodage réponses Es'!BK25="","",'Encodage réponses Es'!BK25)))</f>
        <v/>
      </c>
      <c r="AX27" s="245" t="str">
        <f>IF(E27="A",E27,IF(AND('Encodage réponses Es'!$BU25="!",'Encodage réponses Es'!BL25=""),"!",IF('Encodage réponses Es'!BL25="","",'Encodage réponses Es'!BL25)))</f>
        <v/>
      </c>
      <c r="AY27" s="245" t="str">
        <f>IF(E27="A",E27,IF(AND('Encodage réponses Es'!$BU25="!",'Encodage réponses Es'!BR25=""),"!",IF('Encodage réponses Es'!BR25="","",'Encodage réponses Es'!BR25)))</f>
        <v/>
      </c>
      <c r="AZ27" s="245" t="str">
        <f>IF(E27="A",E27,IF(AND('Encodage réponses Es'!$BU25="!",'Encodage réponses Es'!BT25=""),"!",IF('Encodage réponses Es'!BT25="","",'Encodage réponses Es'!BT25)))</f>
        <v/>
      </c>
      <c r="BA27" s="385" t="str">
        <f t="shared" si="8"/>
        <v/>
      </c>
      <c r="BB27" s="386"/>
      <c r="BC27" s="165" t="str">
        <f>IF(E27="A",E27,IF(AND('Encodage réponses Es'!$BU25="!",'Encodage réponses Es'!M25=""),"!",IF('Encodage réponses Es'!M25="","",'Encodage réponses Es'!M25)))</f>
        <v/>
      </c>
      <c r="BD27" s="165" t="str">
        <f>IF(E27="A",E27,IF(AND('Encodage réponses Es'!$BU25="!",'Encodage réponses Es'!N25=""),"!",IF('Encodage réponses Es'!N25="","",'Encodage réponses Es'!N25)))</f>
        <v/>
      </c>
      <c r="BE27" s="165" t="str">
        <f>IF(E27="A",E27,IF(AND('Encodage réponses Es'!$BU25="!",'Encodage réponses Es'!O25=""),"!",IF('Encodage réponses Es'!O25="","",'Encodage réponses Es'!O25)))</f>
        <v/>
      </c>
      <c r="BF27" s="165" t="str">
        <f>IF(E27="A",E27,IF(AND('Encodage réponses Es'!$BU25="!",'Encodage réponses Es'!P25=""),"!",IF('Encodage réponses Es'!P25="","",'Encodage réponses Es'!P25)))</f>
        <v/>
      </c>
      <c r="BG27" s="138" t="str">
        <f>IF(E27="A",E27,IF(AND('Encodage réponses Es'!$BU25="!",'Encodage réponses Es'!S25=""),"!",IF('Encodage réponses Es'!S25="","",'Encodage réponses Es'!S25)))</f>
        <v/>
      </c>
      <c r="BH27" s="138" t="str">
        <f>IF(E27="A",E27,IF(AND('Encodage réponses Es'!$BU25="!",'Encodage réponses Es'!T25=""),"!",IF('Encodage réponses Es'!T25="","",'Encodage réponses Es'!T25)))</f>
        <v/>
      </c>
      <c r="BI27" s="138" t="str">
        <f>IF(E27="A",E27,IF(AND('Encodage réponses Es'!$BU25="!",'Encodage réponses Es'!U25=""),"!",IF('Encodage réponses Es'!U25="","",'Encodage réponses Es'!U25)))</f>
        <v/>
      </c>
      <c r="BJ27" s="138" t="str">
        <f>IF(E27="A",E27,IF(AND('Encodage réponses Es'!$BU25="!",'Encodage réponses Es'!Z25=""),"!",IF('Encodage réponses Es'!Z25="","",'Encodage réponses Es'!Z25)))</f>
        <v/>
      </c>
      <c r="BK27" s="138" t="str">
        <f>IF(E27="A",E27,IF(AND('Encodage réponses Es'!$BU25="!",'Encodage réponses Es'!AF25=""),"!",IF('Encodage réponses Es'!AF25="","",'Encodage réponses Es'!AF25)))</f>
        <v/>
      </c>
      <c r="BL27" s="138" t="str">
        <f>IF(E27="A",E27,IF(AND('Encodage réponses Es'!$BU25="!",'Encodage réponses Es'!AJ25=""),"!",IF('Encodage réponses Es'!AJ25="","",'Encodage réponses Es'!AJ25)))</f>
        <v/>
      </c>
      <c r="BM27" s="138" t="str">
        <f>IF(E27="A",E27,IF(AND('Encodage réponses Es'!$BU25="!",'Encodage réponses Es'!AO25=""),"!",IF('Encodage réponses Es'!AO25="","",'Encodage réponses Es'!AO25)))</f>
        <v/>
      </c>
      <c r="BN27" s="138" t="str">
        <f>IF(E27="A",E27,IF(AND('Encodage réponses Es'!$BU25="!",'Encodage réponses Es'!AP25=""),"!",IF('Encodage réponses Es'!AP25="","",'Encodage réponses Es'!AP25)))</f>
        <v/>
      </c>
      <c r="BO27" s="138" t="str">
        <f>IF(E27="A",E27,IF(AND('Encodage réponses Es'!$BU25="!",'Encodage réponses Es'!AQ25=""),"!",IF('Encodage réponses Es'!AQ25="","",'Encodage réponses Es'!AQ25)))</f>
        <v/>
      </c>
      <c r="BP27" s="138" t="str">
        <f>IF(E27="A",E27,IF(AND('Encodage réponses Es'!$BU25="!",'Encodage réponses Es'!AR25=""),"!",IF('Encodage réponses Es'!AR25="","",'Encodage réponses Es'!AR25)))</f>
        <v/>
      </c>
      <c r="BQ27" s="138" t="str">
        <f>IF(E27="A",E27,IF(AND('Encodage réponses Es'!$BU25="!",'Encodage réponses Es'!AS25=""),"!",IF('Encodage réponses Es'!AS25="","",'Encodage réponses Es'!AS25)))</f>
        <v/>
      </c>
      <c r="BR27" s="138" t="str">
        <f>IF(E27="A",E27,IF(AND('Encodage réponses Es'!$BU25="!",'Encodage réponses Es'!AT25=""),"!",IF('Encodage réponses Es'!AT25="","",'Encodage réponses Es'!AT25)))</f>
        <v/>
      </c>
      <c r="BS27" s="138" t="str">
        <f>IF(E27="A",E27,IF(AND('Encodage réponses Es'!$BU25="!",'Encodage réponses Es'!AU25=""),"!",IF('Encodage réponses Es'!AU25="","",'Encodage réponses Es'!AU25)))</f>
        <v/>
      </c>
      <c r="BT27" s="138" t="str">
        <f>IF(E27="A",E27,IF(AND('Encodage réponses Es'!$BU25="!",'Encodage réponses Es'!AV25=""),"!",IF('Encodage réponses Es'!AV25="","",'Encodage réponses Es'!AV25)))</f>
        <v/>
      </c>
      <c r="BU27" s="138" t="str">
        <f>IF(E27="A",E27,IF(AND('Encodage réponses Es'!$BU25="!",'Encodage réponses Es'!AW25=""),"!",IF('Encodage réponses Es'!AW25="","",'Encodage réponses Es'!AW25)))</f>
        <v/>
      </c>
      <c r="BV27" s="138" t="str">
        <f>IF(E27="A",E27,IF(AND('Encodage réponses Es'!$BU25="!",'Encodage réponses Es'!AX25=""),"!",IF('Encodage réponses Es'!AX25="","",'Encodage réponses Es'!AX25)))</f>
        <v/>
      </c>
      <c r="BW27" s="138" t="str">
        <f>IF(E27="A",E27,IF(AND('Encodage réponses Es'!$BU25="!",'Encodage réponses Es'!AY25=""),"!",IF('Encodage réponses Es'!AY25="","",'Encodage réponses Es'!AY25)))</f>
        <v/>
      </c>
      <c r="BX27" s="138" t="str">
        <f>IF(E27="A",E27,IF(AND('Encodage réponses Es'!$BU25="!",'Encodage réponses Es'!AZ25=""),"!",IF('Encodage réponses Es'!AZ25="","",'Encodage réponses Es'!AZ25)))</f>
        <v/>
      </c>
      <c r="BY27" s="138" t="str">
        <f>IF(E27="A",E27,IF(AND('Encodage réponses Es'!$BU25="!",'Encodage réponses Es'!BA25=""),"!",IF('Encodage réponses Es'!BA25="","",'Encodage réponses Es'!BA25)))</f>
        <v/>
      </c>
      <c r="BZ27" s="138" t="str">
        <f>IF(E27="A",E27,IF(AND('Encodage réponses Es'!$BU25="!",'Encodage réponses Es'!BB25=""),"!",IF('Encodage réponses Es'!BB25="","",'Encodage réponses Es'!BB25)))</f>
        <v/>
      </c>
      <c r="CA27" s="138" t="str">
        <f>IF(E27="A",E27,IF(AND('Encodage réponses Es'!$BU25="!",'Encodage réponses Es'!BF25=""),"!",IF('Encodage réponses Es'!BF25="","",'Encodage réponses Es'!BF25)))</f>
        <v/>
      </c>
      <c r="CB27" s="138" t="str">
        <f>IF(E27="A",E27,IF(AND('Encodage réponses Es'!$BU25="!",'Encodage réponses Es'!BG25=""),"!",IF('Encodage réponses Es'!BG25="","",'Encodage réponses Es'!BG25)))</f>
        <v/>
      </c>
      <c r="CC27" s="138" t="str">
        <f>IF(E27="A",E27,IF(AND('Encodage réponses Es'!$BU25="!",'Encodage réponses Es'!BH25=""),"!",IF('Encodage réponses Es'!BH25="","",'Encodage réponses Es'!BH25)))</f>
        <v/>
      </c>
      <c r="CD27" s="138" t="str">
        <f>IF(E27="A",E27,IF(AND('Encodage réponses Es'!$BU25="!",'Encodage réponses Es'!BM25=""),"!",IF('Encodage réponses Es'!BM25="","",'Encodage réponses Es'!BM25)))</f>
        <v/>
      </c>
      <c r="CE27" s="138" t="str">
        <f>IF(E27="A",E27,IF(AND('Encodage réponses Es'!$BU25="!",'Encodage réponses Es'!BS25=""),"!",IF('Encodage réponses Es'!BS25="","",'Encodage réponses Es'!BS25)))</f>
        <v/>
      </c>
      <c r="CF27" s="383" t="str">
        <f t="shared" si="9"/>
        <v/>
      </c>
      <c r="CG27" s="384"/>
    </row>
    <row r="28" spans="1:85" ht="11.25" customHeight="1" x14ac:dyDescent="0.25">
      <c r="A28" s="440"/>
      <c r="B28" s="441"/>
      <c r="C28" s="19">
        <v>24</v>
      </c>
      <c r="D28" s="248" t="str">
        <f>IF('Encodage réponses Es'!F26=0,"",'Encodage réponses Es'!F26)</f>
        <v/>
      </c>
      <c r="E28" s="250" t="str">
        <f>IF('Encodage réponses Es'!I26="","",'Encodage réponses Es'!I26)</f>
        <v/>
      </c>
      <c r="F28" s="83"/>
      <c r="G28" s="258" t="str">
        <f t="shared" si="0"/>
        <v/>
      </c>
      <c r="H28" s="135" t="str">
        <f t="shared" si="1"/>
        <v/>
      </c>
      <c r="I28" s="139"/>
      <c r="J28" s="258" t="str">
        <f t="shared" si="2"/>
        <v/>
      </c>
      <c r="K28" s="135" t="str">
        <f t="shared" si="3"/>
        <v/>
      </c>
      <c r="L28" s="139"/>
      <c r="M28" s="160" t="str">
        <f t="shared" si="4"/>
        <v/>
      </c>
      <c r="N28" s="135" t="str">
        <f t="shared" si="5"/>
        <v/>
      </c>
      <c r="O28" s="126"/>
      <c r="P28" s="245" t="str">
        <f>IF(E28="A",E28,IF(AND('Encodage réponses Es'!$BU26="!",'Encodage réponses Es'!Q26=""),"!",IF('Encodage réponses Es'!Q26="","",'Encodage réponses Es'!Q26)))</f>
        <v/>
      </c>
      <c r="Q28" s="245" t="str">
        <f>IF(E28="A",E28,IF(AND('Encodage réponses Es'!$BU26="!",'Encodage réponses Es'!AH26=""),"!",IF('Encodage réponses Es'!AH26="","",'Encodage réponses Es'!AH26)))</f>
        <v/>
      </c>
      <c r="R28" s="245" t="str">
        <f>IF(E28="A",E28,IF(AND('Encodage réponses Es'!$BU26="!",'Encodage réponses Es'!BC26=""),"!",IF('Encodage réponses Es'!BC26="","",'Encodage réponses Es'!BC26)))</f>
        <v/>
      </c>
      <c r="S28" s="245" t="str">
        <f>IF(E28="A",E28,IF(AND('Encodage réponses Es'!$BU26="!",'Encodage réponses Es'!BN26=""),"!",IF('Encodage réponses Es'!BN26="","",'Encodage réponses Es'!BN26)))</f>
        <v/>
      </c>
      <c r="T28" s="383" t="str">
        <f t="shared" si="6"/>
        <v/>
      </c>
      <c r="U28" s="384"/>
      <c r="V28" s="246" t="str">
        <f>IF(E28="A",E28,IF(AND('Encodage réponses Es'!$BU26="!",'Encodage réponses Es'!K26=""),"!",IF('Encodage réponses Es'!K26="","",'Encodage réponses Es'!K26)))</f>
        <v/>
      </c>
      <c r="W28" s="245" t="str">
        <f>IF(E28="A",E28,IF(AND('Encodage réponses Es'!$BU26="!",'Encodage réponses Es'!L26=""),"!",IF('Encodage réponses Es'!L26="","",'Encodage réponses Es'!L26)))</f>
        <v/>
      </c>
      <c r="X28" s="245" t="str">
        <f>IF(E28="A",E28,IF(AND('Encodage réponses Es'!$BU26="!",'Encodage réponses Es'!AB26=""),"!",IF('Encodage réponses Es'!AB26="","",'Encodage réponses Es'!AB26)))</f>
        <v/>
      </c>
      <c r="Y28" s="245" t="str">
        <f>IF(E28="A",E28,IF(AND('Encodage réponses Es'!$BU26="!",'Encodage réponses Es'!AC26=""),"!",IF('Encodage réponses Es'!AC26="","",'Encodage réponses Es'!AC26)))</f>
        <v/>
      </c>
      <c r="Z28" s="245" t="str">
        <f>IF(E28="A",E28,IF(AND('Encodage réponses Es'!$BU26="!",'Encodage réponses Es'!AD26=""),"!",IF('Encodage réponses Es'!AD26="","",'Encodage réponses Es'!AD26)))</f>
        <v/>
      </c>
      <c r="AA28" s="245" t="str">
        <f>IF(E28="A",E28,IF(AND('Encodage réponses Es'!$BU26="!",'Encodage réponses Es'!AI26=""),"!",IF('Encodage réponses Es'!AI26="","",'Encodage réponses Es'!AI26)))</f>
        <v/>
      </c>
      <c r="AB28" s="245" t="str">
        <f>IF(E28="A",E28,IF(AND('Encodage réponses Es'!$BU26="!",'Encodage réponses Es'!AL26=""),"!",IF('Encodage réponses Es'!AL26="","",'Encodage réponses Es'!AL26)))</f>
        <v/>
      </c>
      <c r="AC28" s="245" t="str">
        <f>IF(E28="A",E28,IF(AND('Encodage réponses Es'!$BU26="!",'Encodage réponses Es'!AM26=""),"!",IF('Encodage réponses Es'!AM26="","",'Encodage réponses Es'!AM26)))</f>
        <v/>
      </c>
      <c r="AD28" s="245" t="str">
        <f>IF(E28="A",E28,IF(AND('Encodage réponses Es'!$BU26="!",'Encodage réponses Es'!BO26=""),"!",IF('Encodage réponses Es'!BO26="","",'Encodage réponses Es'!BO26)))</f>
        <v/>
      </c>
      <c r="AE28" s="245" t="str">
        <f>IF(E28="A",E28,IF(AND('Encodage réponses Es'!$BU26="!",'Encodage réponses Es'!BP26=""),"!",IF('Encodage réponses Es'!BP26="","",'Encodage réponses Es'!BP26)))</f>
        <v/>
      </c>
      <c r="AF28" s="245" t="str">
        <f>IF(E28="A",E28,IF(AND('Encodage réponses Es'!$BU26="!",'Encodage réponses Es'!BQ26=""),"!",IF('Encodage réponses Es'!BQ26="","",'Encodage réponses Es'!BQ26)))</f>
        <v/>
      </c>
      <c r="AG28" s="383" t="str">
        <f t="shared" si="7"/>
        <v/>
      </c>
      <c r="AH28" s="384"/>
      <c r="AI28" s="246" t="str">
        <f>IF(E28="A",E28,IF(AND('Encodage réponses Es'!$BU26="!",'Encodage réponses Es'!R26=""),"!",IF('Encodage réponses Es'!R26="","",'Encodage réponses Es'!R26)))</f>
        <v/>
      </c>
      <c r="AJ28" s="245" t="str">
        <f>IF(E28="A",E28,IF(AND('Encodage réponses Es'!$BU26="!",'Encodage réponses Es'!V26=""),"!",IF('Encodage réponses Es'!V26="","",'Encodage réponses Es'!V26)))</f>
        <v/>
      </c>
      <c r="AK28" s="245" t="str">
        <f>IF(E28="A",E28,IF(AND('Encodage réponses Es'!$BU26="!",'Encodage réponses Es'!W26=""),"!",IF('Encodage réponses Es'!W26="","",'Encodage réponses Es'!W26)))</f>
        <v/>
      </c>
      <c r="AL28" s="245" t="str">
        <f>IF(E28="A",E28,IF(AND('Encodage réponses Es'!$BU26="!",'Encodage réponses Es'!X26=""),"!",IF('Encodage réponses Es'!X26="","",'Encodage réponses Es'!X26)))</f>
        <v/>
      </c>
      <c r="AM28" s="245" t="str">
        <f>IF(E28="A",E28,IF(AND('Encodage réponses Es'!$BU26="!",'Encodage réponses Es'!Y26=""),"!",IF('Encodage réponses Es'!Y26="","",'Encodage réponses Es'!Y26)))</f>
        <v/>
      </c>
      <c r="AN28" s="245" t="str">
        <f>IF(E28="A",E28,IF(AND('Encodage réponses Es'!$BU26="!",'Encodage réponses Es'!AA26=""),"!",IF('Encodage réponses Es'!AA26="","",'Encodage réponses Es'!AA26)))</f>
        <v/>
      </c>
      <c r="AO28" s="245" t="str">
        <f>IF(E28="A",E28,IF(AND('Encodage réponses Es'!$BU26="!",'Encodage réponses Es'!AE26=""),"!",IF('Encodage réponses Es'!AE26="","",'Encodage réponses Es'!AE26)))</f>
        <v/>
      </c>
      <c r="AP28" s="245" t="str">
        <f>IF(E28="A",E28,IF(AND('Encodage réponses Es'!$BU26="!",'Encodage réponses Es'!AG26=""),"!",IF('Encodage réponses Es'!AG26="","",'Encodage réponses Es'!AG26)))</f>
        <v/>
      </c>
      <c r="AQ28" s="245" t="str">
        <f>IF(E28="A",E28,IF(AND('Encodage réponses Es'!$BU26="!",'Encodage réponses Es'!AK26=""),"!",IF('Encodage réponses Es'!AK26="","",'Encodage réponses Es'!AK26)))</f>
        <v/>
      </c>
      <c r="AR28" s="245" t="str">
        <f>IF(E28="A",E28,IF(AND('Encodage réponses Es'!$BU26="!",'Encodage réponses Es'!AN26=""),"!",IF('Encodage réponses Es'!AN26="","",'Encodage réponses Es'!AN26)))</f>
        <v/>
      </c>
      <c r="AS28" s="245" t="str">
        <f>IF(E28="A",E28,IF(AND('Encodage réponses Es'!$BU26="!",'Encodage réponses Es'!BD26=""),"!",IF('Encodage réponses Es'!BD26="","",'Encodage réponses Es'!BD26)))</f>
        <v/>
      </c>
      <c r="AT28" s="245" t="str">
        <f>IF(E28="A",E28,IF(AND('Encodage réponses Es'!$BU26="!",'Encodage réponses Es'!BE26=""),"!",IF('Encodage réponses Es'!BE26="","",'Encodage réponses Es'!BE26)))</f>
        <v/>
      </c>
      <c r="AU28" s="245" t="str">
        <f>IF(E28="A",E28,IF(AND('Encodage réponses Es'!$BU26="!",'Encodage réponses Es'!BI26=""),"!",IF('Encodage réponses Es'!BI26="","",'Encodage réponses Es'!BI26)))</f>
        <v/>
      </c>
      <c r="AV28" s="245" t="str">
        <f>IF(E28="A",E28,IF(AND('Encodage réponses Es'!$BU26="!",'Encodage réponses Es'!BJ26=""),"!",IF('Encodage réponses Es'!BJ26="","",'Encodage réponses Es'!BJ26)))</f>
        <v/>
      </c>
      <c r="AW28" s="245" t="str">
        <f>IF(E28="A",E28,IF(AND('Encodage réponses Es'!$BU26="!",'Encodage réponses Es'!BK26=""),"!",IF('Encodage réponses Es'!BK26="","",'Encodage réponses Es'!BK26)))</f>
        <v/>
      </c>
      <c r="AX28" s="245" t="str">
        <f>IF(E28="A",E28,IF(AND('Encodage réponses Es'!$BU26="!",'Encodage réponses Es'!BL26=""),"!",IF('Encodage réponses Es'!BL26="","",'Encodage réponses Es'!BL26)))</f>
        <v/>
      </c>
      <c r="AY28" s="245" t="str">
        <f>IF(E28="A",E28,IF(AND('Encodage réponses Es'!$BU26="!",'Encodage réponses Es'!BR26=""),"!",IF('Encodage réponses Es'!BR26="","",'Encodage réponses Es'!BR26)))</f>
        <v/>
      </c>
      <c r="AZ28" s="245" t="str">
        <f>IF(E28="A",E28,IF(AND('Encodage réponses Es'!$BU26="!",'Encodage réponses Es'!BT26=""),"!",IF('Encodage réponses Es'!BT26="","",'Encodage réponses Es'!BT26)))</f>
        <v/>
      </c>
      <c r="BA28" s="385" t="str">
        <f t="shared" si="8"/>
        <v/>
      </c>
      <c r="BB28" s="386"/>
      <c r="BC28" s="165" t="str">
        <f>IF(E28="A",E28,IF(AND('Encodage réponses Es'!$BU26="!",'Encodage réponses Es'!M26=""),"!",IF('Encodage réponses Es'!M26="","",'Encodage réponses Es'!M26)))</f>
        <v/>
      </c>
      <c r="BD28" s="165" t="str">
        <f>IF(E28="A",E28,IF(AND('Encodage réponses Es'!$BU26="!",'Encodage réponses Es'!N26=""),"!",IF('Encodage réponses Es'!N26="","",'Encodage réponses Es'!N26)))</f>
        <v/>
      </c>
      <c r="BE28" s="165" t="str">
        <f>IF(E28="A",E28,IF(AND('Encodage réponses Es'!$BU26="!",'Encodage réponses Es'!O26=""),"!",IF('Encodage réponses Es'!O26="","",'Encodage réponses Es'!O26)))</f>
        <v/>
      </c>
      <c r="BF28" s="165" t="str">
        <f>IF(E28="A",E28,IF(AND('Encodage réponses Es'!$BU26="!",'Encodage réponses Es'!P26=""),"!",IF('Encodage réponses Es'!P26="","",'Encodage réponses Es'!P26)))</f>
        <v/>
      </c>
      <c r="BG28" s="138" t="str">
        <f>IF(E28="A",E28,IF(AND('Encodage réponses Es'!$BU26="!",'Encodage réponses Es'!S26=""),"!",IF('Encodage réponses Es'!S26="","",'Encodage réponses Es'!S26)))</f>
        <v/>
      </c>
      <c r="BH28" s="138" t="str">
        <f>IF(E28="A",E28,IF(AND('Encodage réponses Es'!$BU26="!",'Encodage réponses Es'!T26=""),"!",IF('Encodage réponses Es'!T26="","",'Encodage réponses Es'!T26)))</f>
        <v/>
      </c>
      <c r="BI28" s="138" t="str">
        <f>IF(E28="A",E28,IF(AND('Encodage réponses Es'!$BU26="!",'Encodage réponses Es'!U26=""),"!",IF('Encodage réponses Es'!U26="","",'Encodage réponses Es'!U26)))</f>
        <v/>
      </c>
      <c r="BJ28" s="138" t="str">
        <f>IF(E28="A",E28,IF(AND('Encodage réponses Es'!$BU26="!",'Encodage réponses Es'!Z26=""),"!",IF('Encodage réponses Es'!Z26="","",'Encodage réponses Es'!Z26)))</f>
        <v/>
      </c>
      <c r="BK28" s="138" t="str">
        <f>IF(E28="A",E28,IF(AND('Encodage réponses Es'!$BU26="!",'Encodage réponses Es'!AF26=""),"!",IF('Encodage réponses Es'!AF26="","",'Encodage réponses Es'!AF26)))</f>
        <v/>
      </c>
      <c r="BL28" s="138" t="str">
        <f>IF(E28="A",E28,IF(AND('Encodage réponses Es'!$BU26="!",'Encodage réponses Es'!AJ26=""),"!",IF('Encodage réponses Es'!AJ26="","",'Encodage réponses Es'!AJ26)))</f>
        <v/>
      </c>
      <c r="BM28" s="138" t="str">
        <f>IF(E28="A",E28,IF(AND('Encodage réponses Es'!$BU26="!",'Encodage réponses Es'!AO26=""),"!",IF('Encodage réponses Es'!AO26="","",'Encodage réponses Es'!AO26)))</f>
        <v/>
      </c>
      <c r="BN28" s="138" t="str">
        <f>IF(E28="A",E28,IF(AND('Encodage réponses Es'!$BU26="!",'Encodage réponses Es'!AP26=""),"!",IF('Encodage réponses Es'!AP26="","",'Encodage réponses Es'!AP26)))</f>
        <v/>
      </c>
      <c r="BO28" s="138" t="str">
        <f>IF(E28="A",E28,IF(AND('Encodage réponses Es'!$BU26="!",'Encodage réponses Es'!AQ26=""),"!",IF('Encodage réponses Es'!AQ26="","",'Encodage réponses Es'!AQ26)))</f>
        <v/>
      </c>
      <c r="BP28" s="138" t="str">
        <f>IF(E28="A",E28,IF(AND('Encodage réponses Es'!$BU26="!",'Encodage réponses Es'!AR26=""),"!",IF('Encodage réponses Es'!AR26="","",'Encodage réponses Es'!AR26)))</f>
        <v/>
      </c>
      <c r="BQ28" s="138" t="str">
        <f>IF(E28="A",E28,IF(AND('Encodage réponses Es'!$BU26="!",'Encodage réponses Es'!AS26=""),"!",IF('Encodage réponses Es'!AS26="","",'Encodage réponses Es'!AS26)))</f>
        <v/>
      </c>
      <c r="BR28" s="138" t="str">
        <f>IF(E28="A",E28,IF(AND('Encodage réponses Es'!$BU26="!",'Encodage réponses Es'!AT26=""),"!",IF('Encodage réponses Es'!AT26="","",'Encodage réponses Es'!AT26)))</f>
        <v/>
      </c>
      <c r="BS28" s="138" t="str">
        <f>IF(E28="A",E28,IF(AND('Encodage réponses Es'!$BU26="!",'Encodage réponses Es'!AU26=""),"!",IF('Encodage réponses Es'!AU26="","",'Encodage réponses Es'!AU26)))</f>
        <v/>
      </c>
      <c r="BT28" s="138" t="str">
        <f>IF(E28="A",E28,IF(AND('Encodage réponses Es'!$BU26="!",'Encodage réponses Es'!AV26=""),"!",IF('Encodage réponses Es'!AV26="","",'Encodage réponses Es'!AV26)))</f>
        <v/>
      </c>
      <c r="BU28" s="138" t="str">
        <f>IF(E28="A",E28,IF(AND('Encodage réponses Es'!$BU26="!",'Encodage réponses Es'!AW26=""),"!",IF('Encodage réponses Es'!AW26="","",'Encodage réponses Es'!AW26)))</f>
        <v/>
      </c>
      <c r="BV28" s="138" t="str">
        <f>IF(E28="A",E28,IF(AND('Encodage réponses Es'!$BU26="!",'Encodage réponses Es'!AX26=""),"!",IF('Encodage réponses Es'!AX26="","",'Encodage réponses Es'!AX26)))</f>
        <v/>
      </c>
      <c r="BW28" s="138" t="str">
        <f>IF(E28="A",E28,IF(AND('Encodage réponses Es'!$BU26="!",'Encodage réponses Es'!AY26=""),"!",IF('Encodage réponses Es'!AY26="","",'Encodage réponses Es'!AY26)))</f>
        <v/>
      </c>
      <c r="BX28" s="138" t="str">
        <f>IF(E28="A",E28,IF(AND('Encodage réponses Es'!$BU26="!",'Encodage réponses Es'!AZ26=""),"!",IF('Encodage réponses Es'!AZ26="","",'Encodage réponses Es'!AZ26)))</f>
        <v/>
      </c>
      <c r="BY28" s="138" t="str">
        <f>IF(E28="A",E28,IF(AND('Encodage réponses Es'!$BU26="!",'Encodage réponses Es'!BA26=""),"!",IF('Encodage réponses Es'!BA26="","",'Encodage réponses Es'!BA26)))</f>
        <v/>
      </c>
      <c r="BZ28" s="138" t="str">
        <f>IF(E28="A",E28,IF(AND('Encodage réponses Es'!$BU26="!",'Encodage réponses Es'!BB26=""),"!",IF('Encodage réponses Es'!BB26="","",'Encodage réponses Es'!BB26)))</f>
        <v/>
      </c>
      <c r="CA28" s="138" t="str">
        <f>IF(E28="A",E28,IF(AND('Encodage réponses Es'!$BU26="!",'Encodage réponses Es'!BF26=""),"!",IF('Encodage réponses Es'!BF26="","",'Encodage réponses Es'!BF26)))</f>
        <v/>
      </c>
      <c r="CB28" s="138" t="str">
        <f>IF(E28="A",E28,IF(AND('Encodage réponses Es'!$BU26="!",'Encodage réponses Es'!BG26=""),"!",IF('Encodage réponses Es'!BG26="","",'Encodage réponses Es'!BG26)))</f>
        <v/>
      </c>
      <c r="CC28" s="138" t="str">
        <f>IF(E28="A",E28,IF(AND('Encodage réponses Es'!$BU26="!",'Encodage réponses Es'!BH26=""),"!",IF('Encodage réponses Es'!BH26="","",'Encodage réponses Es'!BH26)))</f>
        <v/>
      </c>
      <c r="CD28" s="138" t="str">
        <f>IF(E28="A",E28,IF(AND('Encodage réponses Es'!$BU26="!",'Encodage réponses Es'!BM26=""),"!",IF('Encodage réponses Es'!BM26="","",'Encodage réponses Es'!BM26)))</f>
        <v/>
      </c>
      <c r="CE28" s="138" t="str">
        <f>IF(E28="A",E28,IF(AND('Encodage réponses Es'!$BU26="!",'Encodage réponses Es'!BS26=""),"!",IF('Encodage réponses Es'!BS26="","",'Encodage réponses Es'!BS26)))</f>
        <v/>
      </c>
      <c r="CF28" s="383" t="str">
        <f t="shared" si="9"/>
        <v/>
      </c>
      <c r="CG28" s="384"/>
    </row>
    <row r="29" spans="1:85" ht="11.25" customHeight="1" x14ac:dyDescent="0.25">
      <c r="A29" s="440"/>
      <c r="B29" s="441"/>
      <c r="C29" s="19">
        <v>25</v>
      </c>
      <c r="D29" s="248" t="str">
        <f>IF('Encodage réponses Es'!F27=0,"",'Encodage réponses Es'!F27)</f>
        <v/>
      </c>
      <c r="E29" s="250" t="str">
        <f>IF('Encodage réponses Es'!I27="","",'Encodage réponses Es'!I27)</f>
        <v/>
      </c>
      <c r="F29" s="83"/>
      <c r="G29" s="258" t="str">
        <f t="shared" si="0"/>
        <v/>
      </c>
      <c r="H29" s="135" t="str">
        <f t="shared" si="1"/>
        <v/>
      </c>
      <c r="I29" s="139"/>
      <c r="J29" s="258" t="str">
        <f t="shared" si="2"/>
        <v/>
      </c>
      <c r="K29" s="135" t="str">
        <f t="shared" si="3"/>
        <v/>
      </c>
      <c r="L29" s="139"/>
      <c r="M29" s="160" t="str">
        <f t="shared" si="4"/>
        <v/>
      </c>
      <c r="N29" s="135" t="str">
        <f t="shared" si="5"/>
        <v/>
      </c>
      <c r="O29" s="126"/>
      <c r="P29" s="245" t="str">
        <f>IF(E29="A",E29,IF(AND('Encodage réponses Es'!$BU27="!",'Encodage réponses Es'!Q27=""),"!",IF('Encodage réponses Es'!Q27="","",'Encodage réponses Es'!Q27)))</f>
        <v/>
      </c>
      <c r="Q29" s="245" t="str">
        <f>IF(E29="A",E29,IF(AND('Encodage réponses Es'!$BU27="!",'Encodage réponses Es'!AH27=""),"!",IF('Encodage réponses Es'!AH27="","",'Encodage réponses Es'!AH27)))</f>
        <v/>
      </c>
      <c r="R29" s="245" t="str">
        <f>IF(E29="A",E29,IF(AND('Encodage réponses Es'!$BU27="!",'Encodage réponses Es'!BC27=""),"!",IF('Encodage réponses Es'!BC27="","",'Encodage réponses Es'!BC27)))</f>
        <v/>
      </c>
      <c r="S29" s="245" t="str">
        <f>IF(E29="A",E29,IF(AND('Encodage réponses Es'!$BU27="!",'Encodage réponses Es'!BN27=""),"!",IF('Encodage réponses Es'!BN27="","",'Encodage réponses Es'!BN27)))</f>
        <v/>
      </c>
      <c r="T29" s="383" t="str">
        <f t="shared" si="6"/>
        <v/>
      </c>
      <c r="U29" s="384"/>
      <c r="V29" s="246" t="str">
        <f>IF(E29="A",E29,IF(AND('Encodage réponses Es'!$BU27="!",'Encodage réponses Es'!K27=""),"!",IF('Encodage réponses Es'!K27="","",'Encodage réponses Es'!K27)))</f>
        <v/>
      </c>
      <c r="W29" s="245" t="str">
        <f>IF(E29="A",E29,IF(AND('Encodage réponses Es'!$BU27="!",'Encodage réponses Es'!L27=""),"!",IF('Encodage réponses Es'!L27="","",'Encodage réponses Es'!L27)))</f>
        <v/>
      </c>
      <c r="X29" s="245" t="str">
        <f>IF(E29="A",E29,IF(AND('Encodage réponses Es'!$BU27="!",'Encodage réponses Es'!AB27=""),"!",IF('Encodage réponses Es'!AB27="","",'Encodage réponses Es'!AB27)))</f>
        <v/>
      </c>
      <c r="Y29" s="245" t="str">
        <f>IF(E29="A",E29,IF(AND('Encodage réponses Es'!$BU27="!",'Encodage réponses Es'!AC27=""),"!",IF('Encodage réponses Es'!AC27="","",'Encodage réponses Es'!AC27)))</f>
        <v/>
      </c>
      <c r="Z29" s="245" t="str">
        <f>IF(E29="A",E29,IF(AND('Encodage réponses Es'!$BU27="!",'Encodage réponses Es'!AD27=""),"!",IF('Encodage réponses Es'!AD27="","",'Encodage réponses Es'!AD27)))</f>
        <v/>
      </c>
      <c r="AA29" s="245" t="str">
        <f>IF(E29="A",E29,IF(AND('Encodage réponses Es'!$BU27="!",'Encodage réponses Es'!AI27=""),"!",IF('Encodage réponses Es'!AI27="","",'Encodage réponses Es'!AI27)))</f>
        <v/>
      </c>
      <c r="AB29" s="245" t="str">
        <f>IF(E29="A",E29,IF(AND('Encodage réponses Es'!$BU27="!",'Encodage réponses Es'!AL27=""),"!",IF('Encodage réponses Es'!AL27="","",'Encodage réponses Es'!AL27)))</f>
        <v/>
      </c>
      <c r="AC29" s="245" t="str">
        <f>IF(E29="A",E29,IF(AND('Encodage réponses Es'!$BU27="!",'Encodage réponses Es'!AM27=""),"!",IF('Encodage réponses Es'!AM27="","",'Encodage réponses Es'!AM27)))</f>
        <v/>
      </c>
      <c r="AD29" s="245" t="str">
        <f>IF(E29="A",E29,IF(AND('Encodage réponses Es'!$BU27="!",'Encodage réponses Es'!BO27=""),"!",IF('Encodage réponses Es'!BO27="","",'Encodage réponses Es'!BO27)))</f>
        <v/>
      </c>
      <c r="AE29" s="245" t="str">
        <f>IF(E29="A",E29,IF(AND('Encodage réponses Es'!$BU27="!",'Encodage réponses Es'!BP27=""),"!",IF('Encodage réponses Es'!BP27="","",'Encodage réponses Es'!BP27)))</f>
        <v/>
      </c>
      <c r="AF29" s="245" t="str">
        <f>IF(E29="A",E29,IF(AND('Encodage réponses Es'!$BU27="!",'Encodage réponses Es'!BQ27=""),"!",IF('Encodage réponses Es'!BQ27="","",'Encodage réponses Es'!BQ27)))</f>
        <v/>
      </c>
      <c r="AG29" s="383" t="str">
        <f t="shared" si="7"/>
        <v/>
      </c>
      <c r="AH29" s="384"/>
      <c r="AI29" s="246" t="str">
        <f>IF(E29="A",E29,IF(AND('Encodage réponses Es'!$BU27="!",'Encodage réponses Es'!R27=""),"!",IF('Encodage réponses Es'!R27="","",'Encodage réponses Es'!R27)))</f>
        <v/>
      </c>
      <c r="AJ29" s="245" t="str">
        <f>IF(E29="A",E29,IF(AND('Encodage réponses Es'!$BU27="!",'Encodage réponses Es'!V27=""),"!",IF('Encodage réponses Es'!V27="","",'Encodage réponses Es'!V27)))</f>
        <v/>
      </c>
      <c r="AK29" s="245" t="str">
        <f>IF(E29="A",E29,IF(AND('Encodage réponses Es'!$BU27="!",'Encodage réponses Es'!W27=""),"!",IF('Encodage réponses Es'!W27="","",'Encodage réponses Es'!W27)))</f>
        <v/>
      </c>
      <c r="AL29" s="245" t="str">
        <f>IF(E29="A",E29,IF(AND('Encodage réponses Es'!$BU27="!",'Encodage réponses Es'!X27=""),"!",IF('Encodage réponses Es'!X27="","",'Encodage réponses Es'!X27)))</f>
        <v/>
      </c>
      <c r="AM29" s="245" t="str">
        <f>IF(E29="A",E29,IF(AND('Encodage réponses Es'!$BU27="!",'Encodage réponses Es'!Y27=""),"!",IF('Encodage réponses Es'!Y27="","",'Encodage réponses Es'!Y27)))</f>
        <v/>
      </c>
      <c r="AN29" s="245" t="str">
        <f>IF(E29="A",E29,IF(AND('Encodage réponses Es'!$BU27="!",'Encodage réponses Es'!AA27=""),"!",IF('Encodage réponses Es'!AA27="","",'Encodage réponses Es'!AA27)))</f>
        <v/>
      </c>
      <c r="AO29" s="245" t="str">
        <f>IF(E29="A",E29,IF(AND('Encodage réponses Es'!$BU27="!",'Encodage réponses Es'!AE27=""),"!",IF('Encodage réponses Es'!AE27="","",'Encodage réponses Es'!AE27)))</f>
        <v/>
      </c>
      <c r="AP29" s="245" t="str">
        <f>IF(E29="A",E29,IF(AND('Encodage réponses Es'!$BU27="!",'Encodage réponses Es'!AG27=""),"!",IF('Encodage réponses Es'!AG27="","",'Encodage réponses Es'!AG27)))</f>
        <v/>
      </c>
      <c r="AQ29" s="245" t="str">
        <f>IF(E29="A",E29,IF(AND('Encodage réponses Es'!$BU27="!",'Encodage réponses Es'!AK27=""),"!",IF('Encodage réponses Es'!AK27="","",'Encodage réponses Es'!AK27)))</f>
        <v/>
      </c>
      <c r="AR29" s="245" t="str">
        <f>IF(E29="A",E29,IF(AND('Encodage réponses Es'!$BU27="!",'Encodage réponses Es'!AN27=""),"!",IF('Encodage réponses Es'!AN27="","",'Encodage réponses Es'!AN27)))</f>
        <v/>
      </c>
      <c r="AS29" s="245" t="str">
        <f>IF(E29="A",E29,IF(AND('Encodage réponses Es'!$BU27="!",'Encodage réponses Es'!BD27=""),"!",IF('Encodage réponses Es'!BD27="","",'Encodage réponses Es'!BD27)))</f>
        <v/>
      </c>
      <c r="AT29" s="245" t="str">
        <f>IF(E29="A",E29,IF(AND('Encodage réponses Es'!$BU27="!",'Encodage réponses Es'!BE27=""),"!",IF('Encodage réponses Es'!BE27="","",'Encodage réponses Es'!BE27)))</f>
        <v/>
      </c>
      <c r="AU29" s="245" t="str">
        <f>IF(E29="A",E29,IF(AND('Encodage réponses Es'!$BU27="!",'Encodage réponses Es'!BI27=""),"!",IF('Encodage réponses Es'!BI27="","",'Encodage réponses Es'!BI27)))</f>
        <v/>
      </c>
      <c r="AV29" s="245" t="str">
        <f>IF(E29="A",E29,IF(AND('Encodage réponses Es'!$BU27="!",'Encodage réponses Es'!BJ27=""),"!",IF('Encodage réponses Es'!BJ27="","",'Encodage réponses Es'!BJ27)))</f>
        <v/>
      </c>
      <c r="AW29" s="245" t="str">
        <f>IF(E29="A",E29,IF(AND('Encodage réponses Es'!$BU27="!",'Encodage réponses Es'!BK27=""),"!",IF('Encodage réponses Es'!BK27="","",'Encodage réponses Es'!BK27)))</f>
        <v/>
      </c>
      <c r="AX29" s="245" t="str">
        <f>IF(E29="A",E29,IF(AND('Encodage réponses Es'!$BU27="!",'Encodage réponses Es'!BL27=""),"!",IF('Encodage réponses Es'!BL27="","",'Encodage réponses Es'!BL27)))</f>
        <v/>
      </c>
      <c r="AY29" s="245" t="str">
        <f>IF(E29="A",E29,IF(AND('Encodage réponses Es'!$BU27="!",'Encodage réponses Es'!BR27=""),"!",IF('Encodage réponses Es'!BR27="","",'Encodage réponses Es'!BR27)))</f>
        <v/>
      </c>
      <c r="AZ29" s="245" t="str">
        <f>IF(E29="A",E29,IF(AND('Encodage réponses Es'!$BU27="!",'Encodage réponses Es'!BT27=""),"!",IF('Encodage réponses Es'!BT27="","",'Encodage réponses Es'!BT27)))</f>
        <v/>
      </c>
      <c r="BA29" s="385" t="str">
        <f t="shared" si="8"/>
        <v/>
      </c>
      <c r="BB29" s="386"/>
      <c r="BC29" s="165" t="str">
        <f>IF(E29="A",E29,IF(AND('Encodage réponses Es'!$BU27="!",'Encodage réponses Es'!M27=""),"!",IF('Encodage réponses Es'!M27="","",'Encodage réponses Es'!M27)))</f>
        <v/>
      </c>
      <c r="BD29" s="165" t="str">
        <f>IF(E29="A",E29,IF(AND('Encodage réponses Es'!$BU27="!",'Encodage réponses Es'!N27=""),"!",IF('Encodage réponses Es'!N27="","",'Encodage réponses Es'!N27)))</f>
        <v/>
      </c>
      <c r="BE29" s="165" t="str">
        <f>IF(E29="A",E29,IF(AND('Encodage réponses Es'!$BU27="!",'Encodage réponses Es'!O27=""),"!",IF('Encodage réponses Es'!O27="","",'Encodage réponses Es'!O27)))</f>
        <v/>
      </c>
      <c r="BF29" s="165" t="str">
        <f>IF(E29="A",E29,IF(AND('Encodage réponses Es'!$BU27="!",'Encodage réponses Es'!P27=""),"!",IF('Encodage réponses Es'!P27="","",'Encodage réponses Es'!P27)))</f>
        <v/>
      </c>
      <c r="BG29" s="138" t="str">
        <f>IF(E29="A",E29,IF(AND('Encodage réponses Es'!$BU27="!",'Encodage réponses Es'!S27=""),"!",IF('Encodage réponses Es'!S27="","",'Encodage réponses Es'!S27)))</f>
        <v/>
      </c>
      <c r="BH29" s="138" t="str">
        <f>IF(E29="A",E29,IF(AND('Encodage réponses Es'!$BU27="!",'Encodage réponses Es'!T27=""),"!",IF('Encodage réponses Es'!T27="","",'Encodage réponses Es'!T27)))</f>
        <v/>
      </c>
      <c r="BI29" s="138" t="str">
        <f>IF(E29="A",E29,IF(AND('Encodage réponses Es'!$BU27="!",'Encodage réponses Es'!U27=""),"!",IF('Encodage réponses Es'!U27="","",'Encodage réponses Es'!U27)))</f>
        <v/>
      </c>
      <c r="BJ29" s="138" t="str">
        <f>IF(E29="A",E29,IF(AND('Encodage réponses Es'!$BU27="!",'Encodage réponses Es'!Z27=""),"!",IF('Encodage réponses Es'!Z27="","",'Encodage réponses Es'!Z27)))</f>
        <v/>
      </c>
      <c r="BK29" s="138" t="str">
        <f>IF(E29="A",E29,IF(AND('Encodage réponses Es'!$BU27="!",'Encodage réponses Es'!AF27=""),"!",IF('Encodage réponses Es'!AF27="","",'Encodage réponses Es'!AF27)))</f>
        <v/>
      </c>
      <c r="BL29" s="138" t="str">
        <f>IF(E29="A",E29,IF(AND('Encodage réponses Es'!$BU27="!",'Encodage réponses Es'!AJ27=""),"!",IF('Encodage réponses Es'!AJ27="","",'Encodage réponses Es'!AJ27)))</f>
        <v/>
      </c>
      <c r="BM29" s="138" t="str">
        <f>IF(E29="A",E29,IF(AND('Encodage réponses Es'!$BU27="!",'Encodage réponses Es'!AO27=""),"!",IF('Encodage réponses Es'!AO27="","",'Encodage réponses Es'!AO27)))</f>
        <v/>
      </c>
      <c r="BN29" s="138" t="str">
        <f>IF(E29="A",E29,IF(AND('Encodage réponses Es'!$BU27="!",'Encodage réponses Es'!AP27=""),"!",IF('Encodage réponses Es'!AP27="","",'Encodage réponses Es'!AP27)))</f>
        <v/>
      </c>
      <c r="BO29" s="138" t="str">
        <f>IF(E29="A",E29,IF(AND('Encodage réponses Es'!$BU27="!",'Encodage réponses Es'!AQ27=""),"!",IF('Encodage réponses Es'!AQ27="","",'Encodage réponses Es'!AQ27)))</f>
        <v/>
      </c>
      <c r="BP29" s="138" t="str">
        <f>IF(E29="A",E29,IF(AND('Encodage réponses Es'!$BU27="!",'Encodage réponses Es'!AR27=""),"!",IF('Encodage réponses Es'!AR27="","",'Encodage réponses Es'!AR27)))</f>
        <v/>
      </c>
      <c r="BQ29" s="138" t="str">
        <f>IF(E29="A",E29,IF(AND('Encodage réponses Es'!$BU27="!",'Encodage réponses Es'!AS27=""),"!",IF('Encodage réponses Es'!AS27="","",'Encodage réponses Es'!AS27)))</f>
        <v/>
      </c>
      <c r="BR29" s="138" t="str">
        <f>IF(E29="A",E29,IF(AND('Encodage réponses Es'!$BU27="!",'Encodage réponses Es'!AT27=""),"!",IF('Encodage réponses Es'!AT27="","",'Encodage réponses Es'!AT27)))</f>
        <v/>
      </c>
      <c r="BS29" s="138" t="str">
        <f>IF(E29="A",E29,IF(AND('Encodage réponses Es'!$BU27="!",'Encodage réponses Es'!AU27=""),"!",IF('Encodage réponses Es'!AU27="","",'Encodage réponses Es'!AU27)))</f>
        <v/>
      </c>
      <c r="BT29" s="138" t="str">
        <f>IF(E29="A",E29,IF(AND('Encodage réponses Es'!$BU27="!",'Encodage réponses Es'!AV27=""),"!",IF('Encodage réponses Es'!AV27="","",'Encodage réponses Es'!AV27)))</f>
        <v/>
      </c>
      <c r="BU29" s="138" t="str">
        <f>IF(E29="A",E29,IF(AND('Encodage réponses Es'!$BU27="!",'Encodage réponses Es'!AW27=""),"!",IF('Encodage réponses Es'!AW27="","",'Encodage réponses Es'!AW27)))</f>
        <v/>
      </c>
      <c r="BV29" s="138" t="str">
        <f>IF(E29="A",E29,IF(AND('Encodage réponses Es'!$BU27="!",'Encodage réponses Es'!AX27=""),"!",IF('Encodage réponses Es'!AX27="","",'Encodage réponses Es'!AX27)))</f>
        <v/>
      </c>
      <c r="BW29" s="138" t="str">
        <f>IF(E29="A",E29,IF(AND('Encodage réponses Es'!$BU27="!",'Encodage réponses Es'!AY27=""),"!",IF('Encodage réponses Es'!AY27="","",'Encodage réponses Es'!AY27)))</f>
        <v/>
      </c>
      <c r="BX29" s="138" t="str">
        <f>IF(E29="A",E29,IF(AND('Encodage réponses Es'!$BU27="!",'Encodage réponses Es'!AZ27=""),"!",IF('Encodage réponses Es'!AZ27="","",'Encodage réponses Es'!AZ27)))</f>
        <v/>
      </c>
      <c r="BY29" s="138" t="str">
        <f>IF(E29="A",E29,IF(AND('Encodage réponses Es'!$BU27="!",'Encodage réponses Es'!BA27=""),"!",IF('Encodage réponses Es'!BA27="","",'Encodage réponses Es'!BA27)))</f>
        <v/>
      </c>
      <c r="BZ29" s="138" t="str">
        <f>IF(E29="A",E29,IF(AND('Encodage réponses Es'!$BU27="!",'Encodage réponses Es'!BB27=""),"!",IF('Encodage réponses Es'!BB27="","",'Encodage réponses Es'!BB27)))</f>
        <v/>
      </c>
      <c r="CA29" s="138" t="str">
        <f>IF(E29="A",E29,IF(AND('Encodage réponses Es'!$BU27="!",'Encodage réponses Es'!BF27=""),"!",IF('Encodage réponses Es'!BF27="","",'Encodage réponses Es'!BF27)))</f>
        <v/>
      </c>
      <c r="CB29" s="138" t="str">
        <f>IF(E29="A",E29,IF(AND('Encodage réponses Es'!$BU27="!",'Encodage réponses Es'!BG27=""),"!",IF('Encodage réponses Es'!BG27="","",'Encodage réponses Es'!BG27)))</f>
        <v/>
      </c>
      <c r="CC29" s="138" t="str">
        <f>IF(E29="A",E29,IF(AND('Encodage réponses Es'!$BU27="!",'Encodage réponses Es'!BH27=""),"!",IF('Encodage réponses Es'!BH27="","",'Encodage réponses Es'!BH27)))</f>
        <v/>
      </c>
      <c r="CD29" s="138" t="str">
        <f>IF(E29="A",E29,IF(AND('Encodage réponses Es'!$BU27="!",'Encodage réponses Es'!BM27=""),"!",IF('Encodage réponses Es'!BM27="","",'Encodage réponses Es'!BM27)))</f>
        <v/>
      </c>
      <c r="CE29" s="138" t="str">
        <f>IF(E29="A",E29,IF(AND('Encodage réponses Es'!$BU27="!",'Encodage réponses Es'!BS27=""),"!",IF('Encodage réponses Es'!BS27="","",'Encodage réponses Es'!BS27)))</f>
        <v/>
      </c>
      <c r="CF29" s="383" t="str">
        <f t="shared" si="9"/>
        <v/>
      </c>
      <c r="CG29" s="384"/>
    </row>
    <row r="30" spans="1:85" ht="11.25" customHeight="1" x14ac:dyDescent="0.25">
      <c r="A30" s="440"/>
      <c r="B30" s="441"/>
      <c r="C30" s="19">
        <v>26</v>
      </c>
      <c r="D30" s="248" t="str">
        <f>IF('Encodage réponses Es'!F28=0,"",'Encodage réponses Es'!F28)</f>
        <v/>
      </c>
      <c r="E30" s="250" t="str">
        <f>IF('Encodage réponses Es'!I28="","",'Encodage réponses Es'!I28)</f>
        <v/>
      </c>
      <c r="F30" s="83"/>
      <c r="G30" s="258" t="str">
        <f t="shared" si="0"/>
        <v/>
      </c>
      <c r="H30" s="135" t="str">
        <f t="shared" si="1"/>
        <v/>
      </c>
      <c r="I30" s="139"/>
      <c r="J30" s="258" t="str">
        <f t="shared" si="2"/>
        <v/>
      </c>
      <c r="K30" s="135" t="str">
        <f t="shared" si="3"/>
        <v/>
      </c>
      <c r="L30" s="139"/>
      <c r="M30" s="160" t="str">
        <f t="shared" si="4"/>
        <v/>
      </c>
      <c r="N30" s="135" t="str">
        <f t="shared" si="5"/>
        <v/>
      </c>
      <c r="O30" s="126"/>
      <c r="P30" s="245" t="str">
        <f>IF(E30="A",E30,IF(AND('Encodage réponses Es'!$BU28="!",'Encodage réponses Es'!Q28=""),"!",IF('Encodage réponses Es'!Q28="","",'Encodage réponses Es'!Q28)))</f>
        <v/>
      </c>
      <c r="Q30" s="245" t="str">
        <f>IF(E30="A",E30,IF(AND('Encodage réponses Es'!$BU28="!",'Encodage réponses Es'!AH28=""),"!",IF('Encodage réponses Es'!AH28="","",'Encodage réponses Es'!AH28)))</f>
        <v/>
      </c>
      <c r="R30" s="245" t="str">
        <f>IF(E30="A",E30,IF(AND('Encodage réponses Es'!$BU28="!",'Encodage réponses Es'!BC28=""),"!",IF('Encodage réponses Es'!BC28="","",'Encodage réponses Es'!BC28)))</f>
        <v/>
      </c>
      <c r="S30" s="245" t="str">
        <f>IF(E30="A",E30,IF(AND('Encodage réponses Es'!$BU28="!",'Encodage réponses Es'!BN28=""),"!",IF('Encodage réponses Es'!BN28="","",'Encodage réponses Es'!BN28)))</f>
        <v/>
      </c>
      <c r="T30" s="383" t="str">
        <f t="shared" si="6"/>
        <v/>
      </c>
      <c r="U30" s="384"/>
      <c r="V30" s="246" t="str">
        <f>IF(E30="A",E30,IF(AND('Encodage réponses Es'!$BU28="!",'Encodage réponses Es'!K28=""),"!",IF('Encodage réponses Es'!K28="","",'Encodage réponses Es'!K28)))</f>
        <v/>
      </c>
      <c r="W30" s="245" t="str">
        <f>IF(E30="A",E30,IF(AND('Encodage réponses Es'!$BU28="!",'Encodage réponses Es'!L28=""),"!",IF('Encodage réponses Es'!L28="","",'Encodage réponses Es'!L28)))</f>
        <v/>
      </c>
      <c r="X30" s="245" t="str">
        <f>IF(E30="A",E30,IF(AND('Encodage réponses Es'!$BU28="!",'Encodage réponses Es'!AB28=""),"!",IF('Encodage réponses Es'!AB28="","",'Encodage réponses Es'!AB28)))</f>
        <v/>
      </c>
      <c r="Y30" s="245" t="str">
        <f>IF(E30="A",E30,IF(AND('Encodage réponses Es'!$BU28="!",'Encodage réponses Es'!AC28=""),"!",IF('Encodage réponses Es'!AC28="","",'Encodage réponses Es'!AC28)))</f>
        <v/>
      </c>
      <c r="Z30" s="245" t="str">
        <f>IF(E30="A",E30,IF(AND('Encodage réponses Es'!$BU28="!",'Encodage réponses Es'!AD28=""),"!",IF('Encodage réponses Es'!AD28="","",'Encodage réponses Es'!AD28)))</f>
        <v/>
      </c>
      <c r="AA30" s="245" t="str">
        <f>IF(E30="A",E30,IF(AND('Encodage réponses Es'!$BU28="!",'Encodage réponses Es'!AI28=""),"!",IF('Encodage réponses Es'!AI28="","",'Encodage réponses Es'!AI28)))</f>
        <v/>
      </c>
      <c r="AB30" s="245" t="str">
        <f>IF(E30="A",E30,IF(AND('Encodage réponses Es'!$BU28="!",'Encodage réponses Es'!AL28=""),"!",IF('Encodage réponses Es'!AL28="","",'Encodage réponses Es'!AL28)))</f>
        <v/>
      </c>
      <c r="AC30" s="245" t="str">
        <f>IF(E30="A",E30,IF(AND('Encodage réponses Es'!$BU28="!",'Encodage réponses Es'!AM28=""),"!",IF('Encodage réponses Es'!AM28="","",'Encodage réponses Es'!AM28)))</f>
        <v/>
      </c>
      <c r="AD30" s="245" t="str">
        <f>IF(E30="A",E30,IF(AND('Encodage réponses Es'!$BU28="!",'Encodage réponses Es'!BO28=""),"!",IF('Encodage réponses Es'!BO28="","",'Encodage réponses Es'!BO28)))</f>
        <v/>
      </c>
      <c r="AE30" s="245" t="str">
        <f>IF(E30="A",E30,IF(AND('Encodage réponses Es'!$BU28="!",'Encodage réponses Es'!BP28=""),"!",IF('Encodage réponses Es'!BP28="","",'Encodage réponses Es'!BP28)))</f>
        <v/>
      </c>
      <c r="AF30" s="245" t="str">
        <f>IF(E30="A",E30,IF(AND('Encodage réponses Es'!$BU28="!",'Encodage réponses Es'!BQ28=""),"!",IF('Encodage réponses Es'!BQ28="","",'Encodage réponses Es'!BQ28)))</f>
        <v/>
      </c>
      <c r="AG30" s="383" t="str">
        <f t="shared" si="7"/>
        <v/>
      </c>
      <c r="AH30" s="384"/>
      <c r="AI30" s="246" t="str">
        <f>IF(E30="A",E30,IF(AND('Encodage réponses Es'!$BU28="!",'Encodage réponses Es'!R28=""),"!",IF('Encodage réponses Es'!R28="","",'Encodage réponses Es'!R28)))</f>
        <v/>
      </c>
      <c r="AJ30" s="245" t="str">
        <f>IF(E30="A",E30,IF(AND('Encodage réponses Es'!$BU28="!",'Encodage réponses Es'!V28=""),"!",IF('Encodage réponses Es'!V28="","",'Encodage réponses Es'!V28)))</f>
        <v/>
      </c>
      <c r="AK30" s="245" t="str">
        <f>IF(E30="A",E30,IF(AND('Encodage réponses Es'!$BU28="!",'Encodage réponses Es'!W28=""),"!",IF('Encodage réponses Es'!W28="","",'Encodage réponses Es'!W28)))</f>
        <v/>
      </c>
      <c r="AL30" s="245" t="str">
        <f>IF(E30="A",E30,IF(AND('Encodage réponses Es'!$BU28="!",'Encodage réponses Es'!X28=""),"!",IF('Encodage réponses Es'!X28="","",'Encodage réponses Es'!X28)))</f>
        <v/>
      </c>
      <c r="AM30" s="245" t="str">
        <f>IF(E30="A",E30,IF(AND('Encodage réponses Es'!$BU28="!",'Encodage réponses Es'!Y28=""),"!",IF('Encodage réponses Es'!Y28="","",'Encodage réponses Es'!Y28)))</f>
        <v/>
      </c>
      <c r="AN30" s="245" t="str">
        <f>IF(E30="A",E30,IF(AND('Encodage réponses Es'!$BU28="!",'Encodage réponses Es'!AA28=""),"!",IF('Encodage réponses Es'!AA28="","",'Encodage réponses Es'!AA28)))</f>
        <v/>
      </c>
      <c r="AO30" s="245" t="str">
        <f>IF(E30="A",E30,IF(AND('Encodage réponses Es'!$BU28="!",'Encodage réponses Es'!AE28=""),"!",IF('Encodage réponses Es'!AE28="","",'Encodage réponses Es'!AE28)))</f>
        <v/>
      </c>
      <c r="AP30" s="245" t="str">
        <f>IF(E30="A",E30,IF(AND('Encodage réponses Es'!$BU28="!",'Encodage réponses Es'!AG28=""),"!",IF('Encodage réponses Es'!AG28="","",'Encodage réponses Es'!AG28)))</f>
        <v/>
      </c>
      <c r="AQ30" s="245" t="str">
        <f>IF(E30="A",E30,IF(AND('Encodage réponses Es'!$BU28="!",'Encodage réponses Es'!AK28=""),"!",IF('Encodage réponses Es'!AK28="","",'Encodage réponses Es'!AK28)))</f>
        <v/>
      </c>
      <c r="AR30" s="245" t="str">
        <f>IF(E30="A",E30,IF(AND('Encodage réponses Es'!$BU28="!",'Encodage réponses Es'!AN28=""),"!",IF('Encodage réponses Es'!AN28="","",'Encodage réponses Es'!AN28)))</f>
        <v/>
      </c>
      <c r="AS30" s="245" t="str">
        <f>IF(E30="A",E30,IF(AND('Encodage réponses Es'!$BU28="!",'Encodage réponses Es'!BD28=""),"!",IF('Encodage réponses Es'!BD28="","",'Encodage réponses Es'!BD28)))</f>
        <v/>
      </c>
      <c r="AT30" s="245" t="str">
        <f>IF(E30="A",E30,IF(AND('Encodage réponses Es'!$BU28="!",'Encodage réponses Es'!BE28=""),"!",IF('Encodage réponses Es'!BE28="","",'Encodage réponses Es'!BE28)))</f>
        <v/>
      </c>
      <c r="AU30" s="245" t="str">
        <f>IF(E30="A",E30,IF(AND('Encodage réponses Es'!$BU28="!",'Encodage réponses Es'!BI28=""),"!",IF('Encodage réponses Es'!BI28="","",'Encodage réponses Es'!BI28)))</f>
        <v/>
      </c>
      <c r="AV30" s="245" t="str">
        <f>IF(E30="A",E30,IF(AND('Encodage réponses Es'!$BU28="!",'Encodage réponses Es'!BJ28=""),"!",IF('Encodage réponses Es'!BJ28="","",'Encodage réponses Es'!BJ28)))</f>
        <v/>
      </c>
      <c r="AW30" s="245" t="str">
        <f>IF(E30="A",E30,IF(AND('Encodage réponses Es'!$BU28="!",'Encodage réponses Es'!BK28=""),"!",IF('Encodage réponses Es'!BK28="","",'Encodage réponses Es'!BK28)))</f>
        <v/>
      </c>
      <c r="AX30" s="245" t="str">
        <f>IF(E30="A",E30,IF(AND('Encodage réponses Es'!$BU28="!",'Encodage réponses Es'!BL28=""),"!",IF('Encodage réponses Es'!BL28="","",'Encodage réponses Es'!BL28)))</f>
        <v/>
      </c>
      <c r="AY30" s="245" t="str">
        <f>IF(E30="A",E30,IF(AND('Encodage réponses Es'!$BU28="!",'Encodage réponses Es'!BR28=""),"!",IF('Encodage réponses Es'!BR28="","",'Encodage réponses Es'!BR28)))</f>
        <v/>
      </c>
      <c r="AZ30" s="245" t="str">
        <f>IF(E30="A",E30,IF(AND('Encodage réponses Es'!$BU28="!",'Encodage réponses Es'!BT28=""),"!",IF('Encodage réponses Es'!BT28="","",'Encodage réponses Es'!BT28)))</f>
        <v/>
      </c>
      <c r="BA30" s="385" t="str">
        <f t="shared" si="8"/>
        <v/>
      </c>
      <c r="BB30" s="386"/>
      <c r="BC30" s="165" t="str">
        <f>IF(E30="A",E30,IF(AND('Encodage réponses Es'!$BU28="!",'Encodage réponses Es'!M28=""),"!",IF('Encodage réponses Es'!M28="","",'Encodage réponses Es'!M28)))</f>
        <v/>
      </c>
      <c r="BD30" s="165" t="str">
        <f>IF(E30="A",E30,IF(AND('Encodage réponses Es'!$BU28="!",'Encodage réponses Es'!N28=""),"!",IF('Encodage réponses Es'!N28="","",'Encodage réponses Es'!N28)))</f>
        <v/>
      </c>
      <c r="BE30" s="165" t="str">
        <f>IF(E30="A",E30,IF(AND('Encodage réponses Es'!$BU28="!",'Encodage réponses Es'!O28=""),"!",IF('Encodage réponses Es'!O28="","",'Encodage réponses Es'!O28)))</f>
        <v/>
      </c>
      <c r="BF30" s="165" t="str">
        <f>IF(E30="A",E30,IF(AND('Encodage réponses Es'!$BU28="!",'Encodage réponses Es'!P28=""),"!",IF('Encodage réponses Es'!P28="","",'Encodage réponses Es'!P28)))</f>
        <v/>
      </c>
      <c r="BG30" s="138" t="str">
        <f>IF(E30="A",E30,IF(AND('Encodage réponses Es'!$BU28="!",'Encodage réponses Es'!S28=""),"!",IF('Encodage réponses Es'!S28="","",'Encodage réponses Es'!S28)))</f>
        <v/>
      </c>
      <c r="BH30" s="138" t="str">
        <f>IF(E30="A",E30,IF(AND('Encodage réponses Es'!$BU28="!",'Encodage réponses Es'!T28=""),"!",IF('Encodage réponses Es'!T28="","",'Encodage réponses Es'!T28)))</f>
        <v/>
      </c>
      <c r="BI30" s="138" t="str">
        <f>IF(E30="A",E30,IF(AND('Encodage réponses Es'!$BU28="!",'Encodage réponses Es'!U28=""),"!",IF('Encodage réponses Es'!U28="","",'Encodage réponses Es'!U28)))</f>
        <v/>
      </c>
      <c r="BJ30" s="138" t="str">
        <f>IF(E30="A",E30,IF(AND('Encodage réponses Es'!$BU28="!",'Encodage réponses Es'!Z28=""),"!",IF('Encodage réponses Es'!Z28="","",'Encodage réponses Es'!Z28)))</f>
        <v/>
      </c>
      <c r="BK30" s="138" t="str">
        <f>IF(E30="A",E30,IF(AND('Encodage réponses Es'!$BU28="!",'Encodage réponses Es'!AF28=""),"!",IF('Encodage réponses Es'!AF28="","",'Encodage réponses Es'!AF28)))</f>
        <v/>
      </c>
      <c r="BL30" s="138" t="str">
        <f>IF(E30="A",E30,IF(AND('Encodage réponses Es'!$BU28="!",'Encodage réponses Es'!AJ28=""),"!",IF('Encodage réponses Es'!AJ28="","",'Encodage réponses Es'!AJ28)))</f>
        <v/>
      </c>
      <c r="BM30" s="138" t="str">
        <f>IF(E30="A",E30,IF(AND('Encodage réponses Es'!$BU28="!",'Encodage réponses Es'!AO28=""),"!",IF('Encodage réponses Es'!AO28="","",'Encodage réponses Es'!AO28)))</f>
        <v/>
      </c>
      <c r="BN30" s="138" t="str">
        <f>IF(E30="A",E30,IF(AND('Encodage réponses Es'!$BU28="!",'Encodage réponses Es'!AP28=""),"!",IF('Encodage réponses Es'!AP28="","",'Encodage réponses Es'!AP28)))</f>
        <v/>
      </c>
      <c r="BO30" s="138" t="str">
        <f>IF(E30="A",E30,IF(AND('Encodage réponses Es'!$BU28="!",'Encodage réponses Es'!AQ28=""),"!",IF('Encodage réponses Es'!AQ28="","",'Encodage réponses Es'!AQ28)))</f>
        <v/>
      </c>
      <c r="BP30" s="138" t="str">
        <f>IF(E30="A",E30,IF(AND('Encodage réponses Es'!$BU28="!",'Encodage réponses Es'!AR28=""),"!",IF('Encodage réponses Es'!AR28="","",'Encodage réponses Es'!AR28)))</f>
        <v/>
      </c>
      <c r="BQ30" s="138" t="str">
        <f>IF(E30="A",E30,IF(AND('Encodage réponses Es'!$BU28="!",'Encodage réponses Es'!AS28=""),"!",IF('Encodage réponses Es'!AS28="","",'Encodage réponses Es'!AS28)))</f>
        <v/>
      </c>
      <c r="BR30" s="138" t="str">
        <f>IF(E30="A",E30,IF(AND('Encodage réponses Es'!$BU28="!",'Encodage réponses Es'!AT28=""),"!",IF('Encodage réponses Es'!AT28="","",'Encodage réponses Es'!AT28)))</f>
        <v/>
      </c>
      <c r="BS30" s="138" t="str">
        <f>IF(E30="A",E30,IF(AND('Encodage réponses Es'!$BU28="!",'Encodage réponses Es'!AU28=""),"!",IF('Encodage réponses Es'!AU28="","",'Encodage réponses Es'!AU28)))</f>
        <v/>
      </c>
      <c r="BT30" s="138" t="str">
        <f>IF(E30="A",E30,IF(AND('Encodage réponses Es'!$BU28="!",'Encodage réponses Es'!AV28=""),"!",IF('Encodage réponses Es'!AV28="","",'Encodage réponses Es'!AV28)))</f>
        <v/>
      </c>
      <c r="BU30" s="138" t="str">
        <f>IF(E30="A",E30,IF(AND('Encodage réponses Es'!$BU28="!",'Encodage réponses Es'!AW28=""),"!",IF('Encodage réponses Es'!AW28="","",'Encodage réponses Es'!AW28)))</f>
        <v/>
      </c>
      <c r="BV30" s="138" t="str">
        <f>IF(E30="A",E30,IF(AND('Encodage réponses Es'!$BU28="!",'Encodage réponses Es'!AX28=""),"!",IF('Encodage réponses Es'!AX28="","",'Encodage réponses Es'!AX28)))</f>
        <v/>
      </c>
      <c r="BW30" s="138" t="str">
        <f>IF(E30="A",E30,IF(AND('Encodage réponses Es'!$BU28="!",'Encodage réponses Es'!AY28=""),"!",IF('Encodage réponses Es'!AY28="","",'Encodage réponses Es'!AY28)))</f>
        <v/>
      </c>
      <c r="BX30" s="138" t="str">
        <f>IF(E30="A",E30,IF(AND('Encodage réponses Es'!$BU28="!",'Encodage réponses Es'!AZ28=""),"!",IF('Encodage réponses Es'!AZ28="","",'Encodage réponses Es'!AZ28)))</f>
        <v/>
      </c>
      <c r="BY30" s="138" t="str">
        <f>IF(E30="A",E30,IF(AND('Encodage réponses Es'!$BU28="!",'Encodage réponses Es'!BA28=""),"!",IF('Encodage réponses Es'!BA28="","",'Encodage réponses Es'!BA28)))</f>
        <v/>
      </c>
      <c r="BZ30" s="138" t="str">
        <f>IF(E30="A",E30,IF(AND('Encodage réponses Es'!$BU28="!",'Encodage réponses Es'!BB28=""),"!",IF('Encodage réponses Es'!BB28="","",'Encodage réponses Es'!BB28)))</f>
        <v/>
      </c>
      <c r="CA30" s="138" t="str">
        <f>IF(E30="A",E30,IF(AND('Encodage réponses Es'!$BU28="!",'Encodage réponses Es'!BF28=""),"!",IF('Encodage réponses Es'!BF28="","",'Encodage réponses Es'!BF28)))</f>
        <v/>
      </c>
      <c r="CB30" s="138" t="str">
        <f>IF(E30="A",E30,IF(AND('Encodage réponses Es'!$BU28="!",'Encodage réponses Es'!BG28=""),"!",IF('Encodage réponses Es'!BG28="","",'Encodage réponses Es'!BG28)))</f>
        <v/>
      </c>
      <c r="CC30" s="138" t="str">
        <f>IF(E30="A",E30,IF(AND('Encodage réponses Es'!$BU28="!",'Encodage réponses Es'!BH28=""),"!",IF('Encodage réponses Es'!BH28="","",'Encodage réponses Es'!BH28)))</f>
        <v/>
      </c>
      <c r="CD30" s="138" t="str">
        <f>IF(E30="A",E30,IF(AND('Encodage réponses Es'!$BU28="!",'Encodage réponses Es'!BM28=""),"!",IF('Encodage réponses Es'!BM28="","",'Encodage réponses Es'!BM28)))</f>
        <v/>
      </c>
      <c r="CE30" s="138" t="str">
        <f>IF(E30="A",E30,IF(AND('Encodage réponses Es'!$BU28="!",'Encodage réponses Es'!BS28=""),"!",IF('Encodage réponses Es'!BS28="","",'Encodage réponses Es'!BS28)))</f>
        <v/>
      </c>
      <c r="CF30" s="383" t="str">
        <f t="shared" si="9"/>
        <v/>
      </c>
      <c r="CG30" s="384"/>
    </row>
    <row r="31" spans="1:85" ht="11.25" customHeight="1" x14ac:dyDescent="0.25">
      <c r="A31" s="440"/>
      <c r="B31" s="441"/>
      <c r="C31" s="19">
        <v>27</v>
      </c>
      <c r="D31" s="248" t="str">
        <f>IF('Encodage réponses Es'!F29=0,"",'Encodage réponses Es'!F29)</f>
        <v/>
      </c>
      <c r="E31" s="250" t="str">
        <f>IF('Encodage réponses Es'!I29="","",'Encodage réponses Es'!I29)</f>
        <v/>
      </c>
      <c r="F31" s="83"/>
      <c r="G31" s="258" t="str">
        <f t="shared" si="0"/>
        <v/>
      </c>
      <c r="H31" s="135" t="str">
        <f t="shared" si="1"/>
        <v/>
      </c>
      <c r="I31" s="139"/>
      <c r="J31" s="258" t="str">
        <f t="shared" si="2"/>
        <v/>
      </c>
      <c r="K31" s="135" t="str">
        <f t="shared" si="3"/>
        <v/>
      </c>
      <c r="L31" s="139"/>
      <c r="M31" s="160" t="str">
        <f t="shared" si="4"/>
        <v/>
      </c>
      <c r="N31" s="135" t="str">
        <f t="shared" si="5"/>
        <v/>
      </c>
      <c r="O31" s="126"/>
      <c r="P31" s="245" t="str">
        <f>IF(E31="A",E31,IF(AND('Encodage réponses Es'!$BU29="!",'Encodage réponses Es'!Q29=""),"!",IF('Encodage réponses Es'!Q29="","",'Encodage réponses Es'!Q29)))</f>
        <v/>
      </c>
      <c r="Q31" s="245" t="str">
        <f>IF(E31="A",E31,IF(AND('Encodage réponses Es'!$BU29="!",'Encodage réponses Es'!AH29=""),"!",IF('Encodage réponses Es'!AH29="","",'Encodage réponses Es'!AH29)))</f>
        <v/>
      </c>
      <c r="R31" s="245" t="str">
        <f>IF(E31="A",E31,IF(AND('Encodage réponses Es'!$BU29="!",'Encodage réponses Es'!BC29=""),"!",IF('Encodage réponses Es'!BC29="","",'Encodage réponses Es'!BC29)))</f>
        <v/>
      </c>
      <c r="S31" s="245" t="str">
        <f>IF(E31="A",E31,IF(AND('Encodage réponses Es'!$BU29="!",'Encodage réponses Es'!BN29=""),"!",IF('Encodage réponses Es'!BN29="","",'Encodage réponses Es'!BN29)))</f>
        <v/>
      </c>
      <c r="T31" s="383" t="str">
        <f t="shared" si="6"/>
        <v/>
      </c>
      <c r="U31" s="384"/>
      <c r="V31" s="246" t="str">
        <f>IF(E31="A",E31,IF(AND('Encodage réponses Es'!$BU29="!",'Encodage réponses Es'!K29=""),"!",IF('Encodage réponses Es'!K29="","",'Encodage réponses Es'!K29)))</f>
        <v/>
      </c>
      <c r="W31" s="245" t="str">
        <f>IF(E31="A",E31,IF(AND('Encodage réponses Es'!$BU29="!",'Encodage réponses Es'!L29=""),"!",IF('Encodage réponses Es'!L29="","",'Encodage réponses Es'!L29)))</f>
        <v/>
      </c>
      <c r="X31" s="245" t="str">
        <f>IF(E31="A",E31,IF(AND('Encodage réponses Es'!$BU29="!",'Encodage réponses Es'!AB29=""),"!",IF('Encodage réponses Es'!AB29="","",'Encodage réponses Es'!AB29)))</f>
        <v/>
      </c>
      <c r="Y31" s="245" t="str">
        <f>IF(E31="A",E31,IF(AND('Encodage réponses Es'!$BU29="!",'Encodage réponses Es'!AC29=""),"!",IF('Encodage réponses Es'!AC29="","",'Encodage réponses Es'!AC29)))</f>
        <v/>
      </c>
      <c r="Z31" s="245" t="str">
        <f>IF(E31="A",E31,IF(AND('Encodage réponses Es'!$BU29="!",'Encodage réponses Es'!AD29=""),"!",IF('Encodage réponses Es'!AD29="","",'Encodage réponses Es'!AD29)))</f>
        <v/>
      </c>
      <c r="AA31" s="245" t="str">
        <f>IF(E31="A",E31,IF(AND('Encodage réponses Es'!$BU29="!",'Encodage réponses Es'!AI29=""),"!",IF('Encodage réponses Es'!AI29="","",'Encodage réponses Es'!AI29)))</f>
        <v/>
      </c>
      <c r="AB31" s="245" t="str">
        <f>IF(E31="A",E31,IF(AND('Encodage réponses Es'!$BU29="!",'Encodage réponses Es'!AL29=""),"!",IF('Encodage réponses Es'!AL29="","",'Encodage réponses Es'!AL29)))</f>
        <v/>
      </c>
      <c r="AC31" s="245" t="str">
        <f>IF(E31="A",E31,IF(AND('Encodage réponses Es'!$BU29="!",'Encodage réponses Es'!AM29=""),"!",IF('Encodage réponses Es'!AM29="","",'Encodage réponses Es'!AM29)))</f>
        <v/>
      </c>
      <c r="AD31" s="245" t="str">
        <f>IF(E31="A",E31,IF(AND('Encodage réponses Es'!$BU29="!",'Encodage réponses Es'!BO29=""),"!",IF('Encodage réponses Es'!BO29="","",'Encodage réponses Es'!BO29)))</f>
        <v/>
      </c>
      <c r="AE31" s="245" t="str">
        <f>IF(E31="A",E31,IF(AND('Encodage réponses Es'!$BU29="!",'Encodage réponses Es'!BP29=""),"!",IF('Encodage réponses Es'!BP29="","",'Encodage réponses Es'!BP29)))</f>
        <v/>
      </c>
      <c r="AF31" s="245" t="str">
        <f>IF(E31="A",E31,IF(AND('Encodage réponses Es'!$BU29="!",'Encodage réponses Es'!BQ29=""),"!",IF('Encodage réponses Es'!BQ29="","",'Encodage réponses Es'!BQ29)))</f>
        <v/>
      </c>
      <c r="AG31" s="383" t="str">
        <f t="shared" si="7"/>
        <v/>
      </c>
      <c r="AH31" s="384"/>
      <c r="AI31" s="246" t="str">
        <f>IF(E31="A",E31,IF(AND('Encodage réponses Es'!$BU29="!",'Encodage réponses Es'!R29=""),"!",IF('Encodage réponses Es'!R29="","",'Encodage réponses Es'!R29)))</f>
        <v/>
      </c>
      <c r="AJ31" s="245" t="str">
        <f>IF(E31="A",E31,IF(AND('Encodage réponses Es'!$BU29="!",'Encodage réponses Es'!V29=""),"!",IF('Encodage réponses Es'!V29="","",'Encodage réponses Es'!V29)))</f>
        <v/>
      </c>
      <c r="AK31" s="245" t="str">
        <f>IF(E31="A",E31,IF(AND('Encodage réponses Es'!$BU29="!",'Encodage réponses Es'!W29=""),"!",IF('Encodage réponses Es'!W29="","",'Encodage réponses Es'!W29)))</f>
        <v/>
      </c>
      <c r="AL31" s="245" t="str">
        <f>IF(E31="A",E31,IF(AND('Encodage réponses Es'!$BU29="!",'Encodage réponses Es'!X29=""),"!",IF('Encodage réponses Es'!X29="","",'Encodage réponses Es'!X29)))</f>
        <v/>
      </c>
      <c r="AM31" s="245" t="str">
        <f>IF(E31="A",E31,IF(AND('Encodage réponses Es'!$BU29="!",'Encodage réponses Es'!Y29=""),"!",IF('Encodage réponses Es'!Y29="","",'Encodage réponses Es'!Y29)))</f>
        <v/>
      </c>
      <c r="AN31" s="245" t="str">
        <f>IF(E31="A",E31,IF(AND('Encodage réponses Es'!$BU29="!",'Encodage réponses Es'!AA29=""),"!",IF('Encodage réponses Es'!AA29="","",'Encodage réponses Es'!AA29)))</f>
        <v/>
      </c>
      <c r="AO31" s="245" t="str">
        <f>IF(E31="A",E31,IF(AND('Encodage réponses Es'!$BU29="!",'Encodage réponses Es'!AE29=""),"!",IF('Encodage réponses Es'!AE29="","",'Encodage réponses Es'!AE29)))</f>
        <v/>
      </c>
      <c r="AP31" s="245" t="str">
        <f>IF(E31="A",E31,IF(AND('Encodage réponses Es'!$BU29="!",'Encodage réponses Es'!AG29=""),"!",IF('Encodage réponses Es'!AG29="","",'Encodage réponses Es'!AG29)))</f>
        <v/>
      </c>
      <c r="AQ31" s="245" t="str">
        <f>IF(E31="A",E31,IF(AND('Encodage réponses Es'!$BU29="!",'Encodage réponses Es'!AK29=""),"!",IF('Encodage réponses Es'!AK29="","",'Encodage réponses Es'!AK29)))</f>
        <v/>
      </c>
      <c r="AR31" s="245" t="str">
        <f>IF(E31="A",E31,IF(AND('Encodage réponses Es'!$BU29="!",'Encodage réponses Es'!AN29=""),"!",IF('Encodage réponses Es'!AN29="","",'Encodage réponses Es'!AN29)))</f>
        <v/>
      </c>
      <c r="AS31" s="245" t="str">
        <f>IF(E31="A",E31,IF(AND('Encodage réponses Es'!$BU29="!",'Encodage réponses Es'!BD29=""),"!",IF('Encodage réponses Es'!BD29="","",'Encodage réponses Es'!BD29)))</f>
        <v/>
      </c>
      <c r="AT31" s="245" t="str">
        <f>IF(E31="A",E31,IF(AND('Encodage réponses Es'!$BU29="!",'Encodage réponses Es'!BE29=""),"!",IF('Encodage réponses Es'!BE29="","",'Encodage réponses Es'!BE29)))</f>
        <v/>
      </c>
      <c r="AU31" s="245" t="str">
        <f>IF(E31="A",E31,IF(AND('Encodage réponses Es'!$BU29="!",'Encodage réponses Es'!BI29=""),"!",IF('Encodage réponses Es'!BI29="","",'Encodage réponses Es'!BI29)))</f>
        <v/>
      </c>
      <c r="AV31" s="245" t="str">
        <f>IF(E31="A",E31,IF(AND('Encodage réponses Es'!$BU29="!",'Encodage réponses Es'!BJ29=""),"!",IF('Encodage réponses Es'!BJ29="","",'Encodage réponses Es'!BJ29)))</f>
        <v/>
      </c>
      <c r="AW31" s="245" t="str">
        <f>IF(E31="A",E31,IF(AND('Encodage réponses Es'!$BU29="!",'Encodage réponses Es'!BK29=""),"!",IF('Encodage réponses Es'!BK29="","",'Encodage réponses Es'!BK29)))</f>
        <v/>
      </c>
      <c r="AX31" s="245" t="str">
        <f>IF(E31="A",E31,IF(AND('Encodage réponses Es'!$BU29="!",'Encodage réponses Es'!BL29=""),"!",IF('Encodage réponses Es'!BL29="","",'Encodage réponses Es'!BL29)))</f>
        <v/>
      </c>
      <c r="AY31" s="245" t="str">
        <f>IF(E31="A",E31,IF(AND('Encodage réponses Es'!$BU29="!",'Encodage réponses Es'!BR29=""),"!",IF('Encodage réponses Es'!BR29="","",'Encodage réponses Es'!BR29)))</f>
        <v/>
      </c>
      <c r="AZ31" s="245" t="str">
        <f>IF(E31="A",E31,IF(AND('Encodage réponses Es'!$BU29="!",'Encodage réponses Es'!BT29=""),"!",IF('Encodage réponses Es'!BT29="","",'Encodage réponses Es'!BT29)))</f>
        <v/>
      </c>
      <c r="BA31" s="385" t="str">
        <f t="shared" si="8"/>
        <v/>
      </c>
      <c r="BB31" s="386"/>
      <c r="BC31" s="165" t="str">
        <f>IF(E31="A",E31,IF(AND('Encodage réponses Es'!$BU29="!",'Encodage réponses Es'!M29=""),"!",IF('Encodage réponses Es'!M29="","",'Encodage réponses Es'!M29)))</f>
        <v/>
      </c>
      <c r="BD31" s="165" t="str">
        <f>IF(E31="A",E31,IF(AND('Encodage réponses Es'!$BU29="!",'Encodage réponses Es'!N29=""),"!",IF('Encodage réponses Es'!N29="","",'Encodage réponses Es'!N29)))</f>
        <v/>
      </c>
      <c r="BE31" s="165" t="str">
        <f>IF(E31="A",E31,IF(AND('Encodage réponses Es'!$BU29="!",'Encodage réponses Es'!O29=""),"!",IF('Encodage réponses Es'!O29="","",'Encodage réponses Es'!O29)))</f>
        <v/>
      </c>
      <c r="BF31" s="165" t="str">
        <f>IF(E31="A",E31,IF(AND('Encodage réponses Es'!$BU29="!",'Encodage réponses Es'!P29=""),"!",IF('Encodage réponses Es'!P29="","",'Encodage réponses Es'!P29)))</f>
        <v/>
      </c>
      <c r="BG31" s="138" t="str">
        <f>IF(E31="A",E31,IF(AND('Encodage réponses Es'!$BU29="!",'Encodage réponses Es'!S29=""),"!",IF('Encodage réponses Es'!S29="","",'Encodage réponses Es'!S29)))</f>
        <v/>
      </c>
      <c r="BH31" s="138" t="str">
        <f>IF(E31="A",E31,IF(AND('Encodage réponses Es'!$BU29="!",'Encodage réponses Es'!T29=""),"!",IF('Encodage réponses Es'!T29="","",'Encodage réponses Es'!T29)))</f>
        <v/>
      </c>
      <c r="BI31" s="138" t="str">
        <f>IF(E31="A",E31,IF(AND('Encodage réponses Es'!$BU29="!",'Encodage réponses Es'!U29=""),"!",IF('Encodage réponses Es'!U29="","",'Encodage réponses Es'!U29)))</f>
        <v/>
      </c>
      <c r="BJ31" s="138" t="str">
        <f>IF(E31="A",E31,IF(AND('Encodage réponses Es'!$BU29="!",'Encodage réponses Es'!Z29=""),"!",IF('Encodage réponses Es'!Z29="","",'Encodage réponses Es'!Z29)))</f>
        <v/>
      </c>
      <c r="BK31" s="138" t="str">
        <f>IF(E31="A",E31,IF(AND('Encodage réponses Es'!$BU29="!",'Encodage réponses Es'!AF29=""),"!",IF('Encodage réponses Es'!AF29="","",'Encodage réponses Es'!AF29)))</f>
        <v/>
      </c>
      <c r="BL31" s="138" t="str">
        <f>IF(E31="A",E31,IF(AND('Encodage réponses Es'!$BU29="!",'Encodage réponses Es'!AJ29=""),"!",IF('Encodage réponses Es'!AJ29="","",'Encodage réponses Es'!AJ29)))</f>
        <v/>
      </c>
      <c r="BM31" s="138" t="str">
        <f>IF(E31="A",E31,IF(AND('Encodage réponses Es'!$BU29="!",'Encodage réponses Es'!AO29=""),"!",IF('Encodage réponses Es'!AO29="","",'Encodage réponses Es'!AO29)))</f>
        <v/>
      </c>
      <c r="BN31" s="138" t="str">
        <f>IF(E31="A",E31,IF(AND('Encodage réponses Es'!$BU29="!",'Encodage réponses Es'!AP29=""),"!",IF('Encodage réponses Es'!AP29="","",'Encodage réponses Es'!AP29)))</f>
        <v/>
      </c>
      <c r="BO31" s="138" t="str">
        <f>IF(E31="A",E31,IF(AND('Encodage réponses Es'!$BU29="!",'Encodage réponses Es'!AQ29=""),"!",IF('Encodage réponses Es'!AQ29="","",'Encodage réponses Es'!AQ29)))</f>
        <v/>
      </c>
      <c r="BP31" s="138" t="str">
        <f>IF(E31="A",E31,IF(AND('Encodage réponses Es'!$BU29="!",'Encodage réponses Es'!AR29=""),"!",IF('Encodage réponses Es'!AR29="","",'Encodage réponses Es'!AR29)))</f>
        <v/>
      </c>
      <c r="BQ31" s="138" t="str">
        <f>IF(E31="A",E31,IF(AND('Encodage réponses Es'!$BU29="!",'Encodage réponses Es'!AS29=""),"!",IF('Encodage réponses Es'!AS29="","",'Encodage réponses Es'!AS29)))</f>
        <v/>
      </c>
      <c r="BR31" s="138" t="str">
        <f>IF(E31="A",E31,IF(AND('Encodage réponses Es'!$BU29="!",'Encodage réponses Es'!AT29=""),"!",IF('Encodage réponses Es'!AT29="","",'Encodage réponses Es'!AT29)))</f>
        <v/>
      </c>
      <c r="BS31" s="138" t="str">
        <f>IF(E31="A",E31,IF(AND('Encodage réponses Es'!$BU29="!",'Encodage réponses Es'!AU29=""),"!",IF('Encodage réponses Es'!AU29="","",'Encodage réponses Es'!AU29)))</f>
        <v/>
      </c>
      <c r="BT31" s="138" t="str">
        <f>IF(E31="A",E31,IF(AND('Encodage réponses Es'!$BU29="!",'Encodage réponses Es'!AV29=""),"!",IF('Encodage réponses Es'!AV29="","",'Encodage réponses Es'!AV29)))</f>
        <v/>
      </c>
      <c r="BU31" s="138" t="str">
        <f>IF(E31="A",E31,IF(AND('Encodage réponses Es'!$BU29="!",'Encodage réponses Es'!AW29=""),"!",IF('Encodage réponses Es'!AW29="","",'Encodage réponses Es'!AW29)))</f>
        <v/>
      </c>
      <c r="BV31" s="138" t="str">
        <f>IF(E31="A",E31,IF(AND('Encodage réponses Es'!$BU29="!",'Encodage réponses Es'!AX29=""),"!",IF('Encodage réponses Es'!AX29="","",'Encodage réponses Es'!AX29)))</f>
        <v/>
      </c>
      <c r="BW31" s="138" t="str">
        <f>IF(E31="A",E31,IF(AND('Encodage réponses Es'!$BU29="!",'Encodage réponses Es'!AY29=""),"!",IF('Encodage réponses Es'!AY29="","",'Encodage réponses Es'!AY29)))</f>
        <v/>
      </c>
      <c r="BX31" s="138" t="str">
        <f>IF(E31="A",E31,IF(AND('Encodage réponses Es'!$BU29="!",'Encodage réponses Es'!AZ29=""),"!",IF('Encodage réponses Es'!AZ29="","",'Encodage réponses Es'!AZ29)))</f>
        <v/>
      </c>
      <c r="BY31" s="138" t="str">
        <f>IF(E31="A",E31,IF(AND('Encodage réponses Es'!$BU29="!",'Encodage réponses Es'!BA29=""),"!",IF('Encodage réponses Es'!BA29="","",'Encodage réponses Es'!BA29)))</f>
        <v/>
      </c>
      <c r="BZ31" s="138" t="str">
        <f>IF(E31="A",E31,IF(AND('Encodage réponses Es'!$BU29="!",'Encodage réponses Es'!BB29=""),"!",IF('Encodage réponses Es'!BB29="","",'Encodage réponses Es'!BB29)))</f>
        <v/>
      </c>
      <c r="CA31" s="138" t="str">
        <f>IF(E31="A",E31,IF(AND('Encodage réponses Es'!$BU29="!",'Encodage réponses Es'!BF29=""),"!",IF('Encodage réponses Es'!BF29="","",'Encodage réponses Es'!BF29)))</f>
        <v/>
      </c>
      <c r="CB31" s="138" t="str">
        <f>IF(E31="A",E31,IF(AND('Encodage réponses Es'!$BU29="!",'Encodage réponses Es'!BG29=""),"!",IF('Encodage réponses Es'!BG29="","",'Encodage réponses Es'!BG29)))</f>
        <v/>
      </c>
      <c r="CC31" s="138" t="str">
        <f>IF(E31="A",E31,IF(AND('Encodage réponses Es'!$BU29="!",'Encodage réponses Es'!BH29=""),"!",IF('Encodage réponses Es'!BH29="","",'Encodage réponses Es'!BH29)))</f>
        <v/>
      </c>
      <c r="CD31" s="138" t="str">
        <f>IF(E31="A",E31,IF(AND('Encodage réponses Es'!$BU29="!",'Encodage réponses Es'!BM29=""),"!",IF('Encodage réponses Es'!BM29="","",'Encodage réponses Es'!BM29)))</f>
        <v/>
      </c>
      <c r="CE31" s="138" t="str">
        <f>IF(E31="A",E31,IF(AND('Encodage réponses Es'!$BU29="!",'Encodage réponses Es'!BS29=""),"!",IF('Encodage réponses Es'!BS29="","",'Encodage réponses Es'!BS29)))</f>
        <v/>
      </c>
      <c r="CF31" s="383" t="str">
        <f t="shared" si="9"/>
        <v/>
      </c>
      <c r="CG31" s="384"/>
    </row>
    <row r="32" spans="1:85" ht="11.25" customHeight="1" x14ac:dyDescent="0.25">
      <c r="A32" s="440"/>
      <c r="B32" s="441"/>
      <c r="C32" s="19">
        <v>28</v>
      </c>
      <c r="D32" s="248" t="str">
        <f>IF('Encodage réponses Es'!F30=0,"",'Encodage réponses Es'!F30)</f>
        <v/>
      </c>
      <c r="E32" s="250" t="str">
        <f>IF('Encodage réponses Es'!I30="","",'Encodage réponses Es'!I30)</f>
        <v/>
      </c>
      <c r="F32" s="83"/>
      <c r="G32" s="258" t="str">
        <f t="shared" si="0"/>
        <v/>
      </c>
      <c r="H32" s="135" t="str">
        <f t="shared" si="1"/>
        <v/>
      </c>
      <c r="I32" s="139"/>
      <c r="J32" s="258" t="str">
        <f t="shared" si="2"/>
        <v/>
      </c>
      <c r="K32" s="135" t="str">
        <f t="shared" si="3"/>
        <v/>
      </c>
      <c r="L32" s="139"/>
      <c r="M32" s="160" t="str">
        <f t="shared" si="4"/>
        <v/>
      </c>
      <c r="N32" s="135" t="str">
        <f t="shared" si="5"/>
        <v/>
      </c>
      <c r="O32" s="126"/>
      <c r="P32" s="245" t="str">
        <f>IF(E32="A",E32,IF(AND('Encodage réponses Es'!$BU30="!",'Encodage réponses Es'!Q30=""),"!",IF('Encodage réponses Es'!Q30="","",'Encodage réponses Es'!Q30)))</f>
        <v/>
      </c>
      <c r="Q32" s="245" t="str">
        <f>IF(E32="A",E32,IF(AND('Encodage réponses Es'!$BU30="!",'Encodage réponses Es'!AH30=""),"!",IF('Encodage réponses Es'!AH30="","",'Encodage réponses Es'!AH30)))</f>
        <v/>
      </c>
      <c r="R32" s="245" t="str">
        <f>IF(E32="A",E32,IF(AND('Encodage réponses Es'!$BU30="!",'Encodage réponses Es'!BC30=""),"!",IF('Encodage réponses Es'!BC30="","",'Encodage réponses Es'!BC30)))</f>
        <v/>
      </c>
      <c r="S32" s="245" t="str">
        <f>IF(E32="A",E32,IF(AND('Encodage réponses Es'!$BU30="!",'Encodage réponses Es'!BN30=""),"!",IF('Encodage réponses Es'!BN30="","",'Encodage réponses Es'!BN30)))</f>
        <v/>
      </c>
      <c r="T32" s="383" t="str">
        <f t="shared" si="6"/>
        <v/>
      </c>
      <c r="U32" s="384"/>
      <c r="V32" s="246" t="str">
        <f>IF(E32="A",E32,IF(AND('Encodage réponses Es'!$BU30="!",'Encodage réponses Es'!K30=""),"!",IF('Encodage réponses Es'!K30="","",'Encodage réponses Es'!K30)))</f>
        <v/>
      </c>
      <c r="W32" s="245" t="str">
        <f>IF(E32="A",E32,IF(AND('Encodage réponses Es'!$BU30="!",'Encodage réponses Es'!L30=""),"!",IF('Encodage réponses Es'!L30="","",'Encodage réponses Es'!L30)))</f>
        <v/>
      </c>
      <c r="X32" s="245" t="str">
        <f>IF(E32="A",E32,IF(AND('Encodage réponses Es'!$BU30="!",'Encodage réponses Es'!AB30=""),"!",IF('Encodage réponses Es'!AB30="","",'Encodage réponses Es'!AB30)))</f>
        <v/>
      </c>
      <c r="Y32" s="245" t="str">
        <f>IF(E32="A",E32,IF(AND('Encodage réponses Es'!$BU30="!",'Encodage réponses Es'!AC30=""),"!",IF('Encodage réponses Es'!AC30="","",'Encodage réponses Es'!AC30)))</f>
        <v/>
      </c>
      <c r="Z32" s="245" t="str">
        <f>IF(E32="A",E32,IF(AND('Encodage réponses Es'!$BU30="!",'Encodage réponses Es'!AD30=""),"!",IF('Encodage réponses Es'!AD30="","",'Encodage réponses Es'!AD30)))</f>
        <v/>
      </c>
      <c r="AA32" s="245" t="str">
        <f>IF(E32="A",E32,IF(AND('Encodage réponses Es'!$BU30="!",'Encodage réponses Es'!AI30=""),"!",IF('Encodage réponses Es'!AI30="","",'Encodage réponses Es'!AI30)))</f>
        <v/>
      </c>
      <c r="AB32" s="245" t="str">
        <f>IF(E32="A",E32,IF(AND('Encodage réponses Es'!$BU30="!",'Encodage réponses Es'!AL30=""),"!",IF('Encodage réponses Es'!AL30="","",'Encodage réponses Es'!AL30)))</f>
        <v/>
      </c>
      <c r="AC32" s="245" t="str">
        <f>IF(E32="A",E32,IF(AND('Encodage réponses Es'!$BU30="!",'Encodage réponses Es'!AM30=""),"!",IF('Encodage réponses Es'!AM30="","",'Encodage réponses Es'!AM30)))</f>
        <v/>
      </c>
      <c r="AD32" s="245" t="str">
        <f>IF(E32="A",E32,IF(AND('Encodage réponses Es'!$BU30="!",'Encodage réponses Es'!BO30=""),"!",IF('Encodage réponses Es'!BO30="","",'Encodage réponses Es'!BO30)))</f>
        <v/>
      </c>
      <c r="AE32" s="245" t="str">
        <f>IF(E32="A",E32,IF(AND('Encodage réponses Es'!$BU30="!",'Encodage réponses Es'!BP30=""),"!",IF('Encodage réponses Es'!BP30="","",'Encodage réponses Es'!BP30)))</f>
        <v/>
      </c>
      <c r="AF32" s="245" t="str">
        <f>IF(E32="A",E32,IF(AND('Encodage réponses Es'!$BU30="!",'Encodage réponses Es'!BQ30=""),"!",IF('Encodage réponses Es'!BQ30="","",'Encodage réponses Es'!BQ30)))</f>
        <v/>
      </c>
      <c r="AG32" s="383" t="str">
        <f t="shared" si="7"/>
        <v/>
      </c>
      <c r="AH32" s="384"/>
      <c r="AI32" s="246" t="str">
        <f>IF(E32="A",E32,IF(AND('Encodage réponses Es'!$BU30="!",'Encodage réponses Es'!R30=""),"!",IF('Encodage réponses Es'!R30="","",'Encodage réponses Es'!R30)))</f>
        <v/>
      </c>
      <c r="AJ32" s="245" t="str">
        <f>IF(E32="A",E32,IF(AND('Encodage réponses Es'!$BU30="!",'Encodage réponses Es'!V30=""),"!",IF('Encodage réponses Es'!V30="","",'Encodage réponses Es'!V30)))</f>
        <v/>
      </c>
      <c r="AK32" s="245" t="str">
        <f>IF(E32="A",E32,IF(AND('Encodage réponses Es'!$BU30="!",'Encodage réponses Es'!W30=""),"!",IF('Encodage réponses Es'!W30="","",'Encodage réponses Es'!W30)))</f>
        <v/>
      </c>
      <c r="AL32" s="245" t="str">
        <f>IF(E32="A",E32,IF(AND('Encodage réponses Es'!$BU30="!",'Encodage réponses Es'!X30=""),"!",IF('Encodage réponses Es'!X30="","",'Encodage réponses Es'!X30)))</f>
        <v/>
      </c>
      <c r="AM32" s="245" t="str">
        <f>IF(E32="A",E32,IF(AND('Encodage réponses Es'!$BU30="!",'Encodage réponses Es'!Y30=""),"!",IF('Encodage réponses Es'!Y30="","",'Encodage réponses Es'!Y30)))</f>
        <v/>
      </c>
      <c r="AN32" s="245" t="str">
        <f>IF(E32="A",E32,IF(AND('Encodage réponses Es'!$BU30="!",'Encodage réponses Es'!AA30=""),"!",IF('Encodage réponses Es'!AA30="","",'Encodage réponses Es'!AA30)))</f>
        <v/>
      </c>
      <c r="AO32" s="245" t="str">
        <f>IF(E32="A",E32,IF(AND('Encodage réponses Es'!$BU30="!",'Encodage réponses Es'!AE30=""),"!",IF('Encodage réponses Es'!AE30="","",'Encodage réponses Es'!AE30)))</f>
        <v/>
      </c>
      <c r="AP32" s="245" t="str">
        <f>IF(E32="A",E32,IF(AND('Encodage réponses Es'!$BU30="!",'Encodage réponses Es'!AG30=""),"!",IF('Encodage réponses Es'!AG30="","",'Encodage réponses Es'!AG30)))</f>
        <v/>
      </c>
      <c r="AQ32" s="245" t="str">
        <f>IF(E32="A",E32,IF(AND('Encodage réponses Es'!$BU30="!",'Encodage réponses Es'!AK30=""),"!",IF('Encodage réponses Es'!AK30="","",'Encodage réponses Es'!AK30)))</f>
        <v/>
      </c>
      <c r="AR32" s="245" t="str">
        <f>IF(E32="A",E32,IF(AND('Encodage réponses Es'!$BU30="!",'Encodage réponses Es'!AN30=""),"!",IF('Encodage réponses Es'!AN30="","",'Encodage réponses Es'!AN30)))</f>
        <v/>
      </c>
      <c r="AS32" s="245" t="str">
        <f>IF(E32="A",E32,IF(AND('Encodage réponses Es'!$BU30="!",'Encodage réponses Es'!BD30=""),"!",IF('Encodage réponses Es'!BD30="","",'Encodage réponses Es'!BD30)))</f>
        <v/>
      </c>
      <c r="AT32" s="245" t="str">
        <f>IF(E32="A",E32,IF(AND('Encodage réponses Es'!$BU30="!",'Encodage réponses Es'!BE30=""),"!",IF('Encodage réponses Es'!BE30="","",'Encodage réponses Es'!BE30)))</f>
        <v/>
      </c>
      <c r="AU32" s="245" t="str">
        <f>IF(E32="A",E32,IF(AND('Encodage réponses Es'!$BU30="!",'Encodage réponses Es'!BI30=""),"!",IF('Encodage réponses Es'!BI30="","",'Encodage réponses Es'!BI30)))</f>
        <v/>
      </c>
      <c r="AV32" s="245" t="str">
        <f>IF(E32="A",E32,IF(AND('Encodage réponses Es'!$BU30="!",'Encodage réponses Es'!BJ30=""),"!",IF('Encodage réponses Es'!BJ30="","",'Encodage réponses Es'!BJ30)))</f>
        <v/>
      </c>
      <c r="AW32" s="245" t="str">
        <f>IF(E32="A",E32,IF(AND('Encodage réponses Es'!$BU30="!",'Encodage réponses Es'!BK30=""),"!",IF('Encodage réponses Es'!BK30="","",'Encodage réponses Es'!BK30)))</f>
        <v/>
      </c>
      <c r="AX32" s="245" t="str">
        <f>IF(E32="A",E32,IF(AND('Encodage réponses Es'!$BU30="!",'Encodage réponses Es'!BL30=""),"!",IF('Encodage réponses Es'!BL30="","",'Encodage réponses Es'!BL30)))</f>
        <v/>
      </c>
      <c r="AY32" s="245" t="str">
        <f>IF(E32="A",E32,IF(AND('Encodage réponses Es'!$BU30="!",'Encodage réponses Es'!BR30=""),"!",IF('Encodage réponses Es'!BR30="","",'Encodage réponses Es'!BR30)))</f>
        <v/>
      </c>
      <c r="AZ32" s="245" t="str">
        <f>IF(E32="A",E32,IF(AND('Encodage réponses Es'!$BU30="!",'Encodage réponses Es'!BT30=""),"!",IF('Encodage réponses Es'!BT30="","",'Encodage réponses Es'!BT30)))</f>
        <v/>
      </c>
      <c r="BA32" s="385" t="str">
        <f t="shared" si="8"/>
        <v/>
      </c>
      <c r="BB32" s="386"/>
      <c r="BC32" s="165" t="str">
        <f>IF(E32="A",E32,IF(AND('Encodage réponses Es'!$BU30="!",'Encodage réponses Es'!M30=""),"!",IF('Encodage réponses Es'!M30="","",'Encodage réponses Es'!M30)))</f>
        <v/>
      </c>
      <c r="BD32" s="165" t="str">
        <f>IF(E32="A",E32,IF(AND('Encodage réponses Es'!$BU30="!",'Encodage réponses Es'!N30=""),"!",IF('Encodage réponses Es'!N30="","",'Encodage réponses Es'!N30)))</f>
        <v/>
      </c>
      <c r="BE32" s="165" t="str">
        <f>IF(E32="A",E32,IF(AND('Encodage réponses Es'!$BU30="!",'Encodage réponses Es'!O30=""),"!",IF('Encodage réponses Es'!O30="","",'Encodage réponses Es'!O30)))</f>
        <v/>
      </c>
      <c r="BF32" s="165" t="str">
        <f>IF(E32="A",E32,IF(AND('Encodage réponses Es'!$BU30="!",'Encodage réponses Es'!P30=""),"!",IF('Encodage réponses Es'!P30="","",'Encodage réponses Es'!P30)))</f>
        <v/>
      </c>
      <c r="BG32" s="138" t="str">
        <f>IF(E32="A",E32,IF(AND('Encodage réponses Es'!$BU30="!",'Encodage réponses Es'!S30=""),"!",IF('Encodage réponses Es'!S30="","",'Encodage réponses Es'!S30)))</f>
        <v/>
      </c>
      <c r="BH32" s="138" t="str">
        <f>IF(E32="A",E32,IF(AND('Encodage réponses Es'!$BU30="!",'Encodage réponses Es'!T30=""),"!",IF('Encodage réponses Es'!T30="","",'Encodage réponses Es'!T30)))</f>
        <v/>
      </c>
      <c r="BI32" s="138" t="str">
        <f>IF(E32="A",E32,IF(AND('Encodage réponses Es'!$BU30="!",'Encodage réponses Es'!U30=""),"!",IF('Encodage réponses Es'!U30="","",'Encodage réponses Es'!U30)))</f>
        <v/>
      </c>
      <c r="BJ32" s="138" t="str">
        <f>IF(E32="A",E32,IF(AND('Encodage réponses Es'!$BU30="!",'Encodage réponses Es'!Z30=""),"!",IF('Encodage réponses Es'!Z30="","",'Encodage réponses Es'!Z30)))</f>
        <v/>
      </c>
      <c r="BK32" s="138" t="str">
        <f>IF(E32="A",E32,IF(AND('Encodage réponses Es'!$BU30="!",'Encodage réponses Es'!AF30=""),"!",IF('Encodage réponses Es'!AF30="","",'Encodage réponses Es'!AF30)))</f>
        <v/>
      </c>
      <c r="BL32" s="138" t="str">
        <f>IF(E32="A",E32,IF(AND('Encodage réponses Es'!$BU30="!",'Encodage réponses Es'!AJ30=""),"!",IF('Encodage réponses Es'!AJ30="","",'Encodage réponses Es'!AJ30)))</f>
        <v/>
      </c>
      <c r="BM32" s="138" t="str">
        <f>IF(E32="A",E32,IF(AND('Encodage réponses Es'!$BU30="!",'Encodage réponses Es'!AO30=""),"!",IF('Encodage réponses Es'!AO30="","",'Encodage réponses Es'!AO30)))</f>
        <v/>
      </c>
      <c r="BN32" s="138" t="str">
        <f>IF(E32="A",E32,IF(AND('Encodage réponses Es'!$BU30="!",'Encodage réponses Es'!AP30=""),"!",IF('Encodage réponses Es'!AP30="","",'Encodage réponses Es'!AP30)))</f>
        <v/>
      </c>
      <c r="BO32" s="138" t="str">
        <f>IF(E32="A",E32,IF(AND('Encodage réponses Es'!$BU30="!",'Encodage réponses Es'!AQ30=""),"!",IF('Encodage réponses Es'!AQ30="","",'Encodage réponses Es'!AQ30)))</f>
        <v/>
      </c>
      <c r="BP32" s="138" t="str">
        <f>IF(E32="A",E32,IF(AND('Encodage réponses Es'!$BU30="!",'Encodage réponses Es'!AR30=""),"!",IF('Encodage réponses Es'!AR30="","",'Encodage réponses Es'!AR30)))</f>
        <v/>
      </c>
      <c r="BQ32" s="138" t="str">
        <f>IF(E32="A",E32,IF(AND('Encodage réponses Es'!$BU30="!",'Encodage réponses Es'!AS30=""),"!",IF('Encodage réponses Es'!AS30="","",'Encodage réponses Es'!AS30)))</f>
        <v/>
      </c>
      <c r="BR32" s="138" t="str">
        <f>IF(E32="A",E32,IF(AND('Encodage réponses Es'!$BU30="!",'Encodage réponses Es'!AT30=""),"!",IF('Encodage réponses Es'!AT30="","",'Encodage réponses Es'!AT30)))</f>
        <v/>
      </c>
      <c r="BS32" s="138" t="str">
        <f>IF(E32="A",E32,IF(AND('Encodage réponses Es'!$BU30="!",'Encodage réponses Es'!AU30=""),"!",IF('Encodage réponses Es'!AU30="","",'Encodage réponses Es'!AU30)))</f>
        <v/>
      </c>
      <c r="BT32" s="138" t="str">
        <f>IF(E32="A",E32,IF(AND('Encodage réponses Es'!$BU30="!",'Encodage réponses Es'!AV30=""),"!",IF('Encodage réponses Es'!AV30="","",'Encodage réponses Es'!AV30)))</f>
        <v/>
      </c>
      <c r="BU32" s="138" t="str">
        <f>IF(E32="A",E32,IF(AND('Encodage réponses Es'!$BU30="!",'Encodage réponses Es'!AW30=""),"!",IF('Encodage réponses Es'!AW30="","",'Encodage réponses Es'!AW30)))</f>
        <v/>
      </c>
      <c r="BV32" s="138" t="str">
        <f>IF(E32="A",E32,IF(AND('Encodage réponses Es'!$BU30="!",'Encodage réponses Es'!AX30=""),"!",IF('Encodage réponses Es'!AX30="","",'Encodage réponses Es'!AX30)))</f>
        <v/>
      </c>
      <c r="BW32" s="138" t="str">
        <f>IF(E32="A",E32,IF(AND('Encodage réponses Es'!$BU30="!",'Encodage réponses Es'!AY30=""),"!",IF('Encodage réponses Es'!AY30="","",'Encodage réponses Es'!AY30)))</f>
        <v/>
      </c>
      <c r="BX32" s="138" t="str">
        <f>IF(E32="A",E32,IF(AND('Encodage réponses Es'!$BU30="!",'Encodage réponses Es'!AZ30=""),"!",IF('Encodage réponses Es'!AZ30="","",'Encodage réponses Es'!AZ30)))</f>
        <v/>
      </c>
      <c r="BY32" s="138" t="str">
        <f>IF(E32="A",E32,IF(AND('Encodage réponses Es'!$BU30="!",'Encodage réponses Es'!BA30=""),"!",IF('Encodage réponses Es'!BA30="","",'Encodage réponses Es'!BA30)))</f>
        <v/>
      </c>
      <c r="BZ32" s="138" t="str">
        <f>IF(E32="A",E32,IF(AND('Encodage réponses Es'!$BU30="!",'Encodage réponses Es'!BB30=""),"!",IF('Encodage réponses Es'!BB30="","",'Encodage réponses Es'!BB30)))</f>
        <v/>
      </c>
      <c r="CA32" s="138" t="str">
        <f>IF(E32="A",E32,IF(AND('Encodage réponses Es'!$BU30="!",'Encodage réponses Es'!BF30=""),"!",IF('Encodage réponses Es'!BF30="","",'Encodage réponses Es'!BF30)))</f>
        <v/>
      </c>
      <c r="CB32" s="138" t="str">
        <f>IF(E32="A",E32,IF(AND('Encodage réponses Es'!$BU30="!",'Encodage réponses Es'!BG30=""),"!",IF('Encodage réponses Es'!BG30="","",'Encodage réponses Es'!BG30)))</f>
        <v/>
      </c>
      <c r="CC32" s="138" t="str">
        <f>IF(E32="A",E32,IF(AND('Encodage réponses Es'!$BU30="!",'Encodage réponses Es'!BH30=""),"!",IF('Encodage réponses Es'!BH30="","",'Encodage réponses Es'!BH30)))</f>
        <v/>
      </c>
      <c r="CD32" s="138" t="str">
        <f>IF(E32="A",E32,IF(AND('Encodage réponses Es'!$BU30="!",'Encodage réponses Es'!BM30=""),"!",IF('Encodage réponses Es'!BM30="","",'Encodage réponses Es'!BM30)))</f>
        <v/>
      </c>
      <c r="CE32" s="138" t="str">
        <f>IF(E32="A",E32,IF(AND('Encodage réponses Es'!$BU30="!",'Encodage réponses Es'!BS30=""),"!",IF('Encodage réponses Es'!BS30="","",'Encodage réponses Es'!BS30)))</f>
        <v/>
      </c>
      <c r="CF32" s="383" t="str">
        <f t="shared" si="9"/>
        <v/>
      </c>
      <c r="CG32" s="384"/>
    </row>
    <row r="33" spans="1:85" ht="11.25" customHeight="1" x14ac:dyDescent="0.25">
      <c r="A33" s="440"/>
      <c r="B33" s="441"/>
      <c r="C33" s="19">
        <v>29</v>
      </c>
      <c r="D33" s="248" t="str">
        <f>IF('Encodage réponses Es'!F31=0,"",'Encodage réponses Es'!F31)</f>
        <v/>
      </c>
      <c r="E33" s="250" t="str">
        <f>IF('Encodage réponses Es'!I31="","",'Encodage réponses Es'!I31)</f>
        <v/>
      </c>
      <c r="F33" s="83"/>
      <c r="G33" s="258" t="str">
        <f t="shared" si="0"/>
        <v/>
      </c>
      <c r="H33" s="135" t="str">
        <f t="shared" si="1"/>
        <v/>
      </c>
      <c r="I33" s="139"/>
      <c r="J33" s="258" t="str">
        <f t="shared" si="2"/>
        <v/>
      </c>
      <c r="K33" s="135" t="str">
        <f t="shared" si="3"/>
        <v/>
      </c>
      <c r="L33" s="139"/>
      <c r="M33" s="160" t="str">
        <f t="shared" si="4"/>
        <v/>
      </c>
      <c r="N33" s="135" t="str">
        <f t="shared" si="5"/>
        <v/>
      </c>
      <c r="O33" s="126"/>
      <c r="P33" s="245" t="str">
        <f>IF(E33="A",E33,IF(AND('Encodage réponses Es'!$BU31="!",'Encodage réponses Es'!Q31=""),"!",IF('Encodage réponses Es'!Q31="","",'Encodage réponses Es'!Q31)))</f>
        <v/>
      </c>
      <c r="Q33" s="245" t="str">
        <f>IF(E33="A",E33,IF(AND('Encodage réponses Es'!$BU31="!",'Encodage réponses Es'!AH31=""),"!",IF('Encodage réponses Es'!AH31="","",'Encodage réponses Es'!AH31)))</f>
        <v/>
      </c>
      <c r="R33" s="245" t="str">
        <f>IF(E33="A",E33,IF(AND('Encodage réponses Es'!$BU31="!",'Encodage réponses Es'!BC31=""),"!",IF('Encodage réponses Es'!BC31="","",'Encodage réponses Es'!BC31)))</f>
        <v/>
      </c>
      <c r="S33" s="245" t="str">
        <f>IF(E33="A",E33,IF(AND('Encodage réponses Es'!$BU31="!",'Encodage réponses Es'!BN31=""),"!",IF('Encodage réponses Es'!BN31="","",'Encodage réponses Es'!BN31)))</f>
        <v/>
      </c>
      <c r="T33" s="383" t="str">
        <f t="shared" si="6"/>
        <v/>
      </c>
      <c r="U33" s="384"/>
      <c r="V33" s="246" t="str">
        <f>IF(E33="A",E33,IF(AND('Encodage réponses Es'!$BU31="!",'Encodage réponses Es'!K31=""),"!",IF('Encodage réponses Es'!K31="","",'Encodage réponses Es'!K31)))</f>
        <v/>
      </c>
      <c r="W33" s="245" t="str">
        <f>IF(E33="A",E33,IF(AND('Encodage réponses Es'!$BU31="!",'Encodage réponses Es'!L31=""),"!",IF('Encodage réponses Es'!L31="","",'Encodage réponses Es'!L31)))</f>
        <v/>
      </c>
      <c r="X33" s="245" t="str">
        <f>IF(E33="A",E33,IF(AND('Encodage réponses Es'!$BU31="!",'Encodage réponses Es'!AB31=""),"!",IF('Encodage réponses Es'!AB31="","",'Encodage réponses Es'!AB31)))</f>
        <v/>
      </c>
      <c r="Y33" s="245" t="str">
        <f>IF(E33="A",E33,IF(AND('Encodage réponses Es'!$BU31="!",'Encodage réponses Es'!AC31=""),"!",IF('Encodage réponses Es'!AC31="","",'Encodage réponses Es'!AC31)))</f>
        <v/>
      </c>
      <c r="Z33" s="245" t="str">
        <f>IF(E33="A",E33,IF(AND('Encodage réponses Es'!$BU31="!",'Encodage réponses Es'!AD31=""),"!",IF('Encodage réponses Es'!AD31="","",'Encodage réponses Es'!AD31)))</f>
        <v/>
      </c>
      <c r="AA33" s="245" t="str">
        <f>IF(E33="A",E33,IF(AND('Encodage réponses Es'!$BU31="!",'Encodage réponses Es'!AI31=""),"!",IF('Encodage réponses Es'!AI31="","",'Encodage réponses Es'!AI31)))</f>
        <v/>
      </c>
      <c r="AB33" s="245" t="str">
        <f>IF(E33="A",E33,IF(AND('Encodage réponses Es'!$BU31="!",'Encodage réponses Es'!AL31=""),"!",IF('Encodage réponses Es'!AL31="","",'Encodage réponses Es'!AL31)))</f>
        <v/>
      </c>
      <c r="AC33" s="245" t="str">
        <f>IF(E33="A",E33,IF(AND('Encodage réponses Es'!$BU31="!",'Encodage réponses Es'!AM31=""),"!",IF('Encodage réponses Es'!AM31="","",'Encodage réponses Es'!AM31)))</f>
        <v/>
      </c>
      <c r="AD33" s="245" t="str">
        <f>IF(E33="A",E33,IF(AND('Encodage réponses Es'!$BU31="!",'Encodage réponses Es'!BO31=""),"!",IF('Encodage réponses Es'!BO31="","",'Encodage réponses Es'!BO31)))</f>
        <v/>
      </c>
      <c r="AE33" s="245" t="str">
        <f>IF(E33="A",E33,IF(AND('Encodage réponses Es'!$BU31="!",'Encodage réponses Es'!BP31=""),"!",IF('Encodage réponses Es'!BP31="","",'Encodage réponses Es'!BP31)))</f>
        <v/>
      </c>
      <c r="AF33" s="245" t="str">
        <f>IF(E33="A",E33,IF(AND('Encodage réponses Es'!$BU31="!",'Encodage réponses Es'!BQ31=""),"!",IF('Encodage réponses Es'!BQ31="","",'Encodage réponses Es'!BQ31)))</f>
        <v/>
      </c>
      <c r="AG33" s="383" t="str">
        <f t="shared" si="7"/>
        <v/>
      </c>
      <c r="AH33" s="384"/>
      <c r="AI33" s="246" t="str">
        <f>IF(E33="A",E33,IF(AND('Encodage réponses Es'!$BU31="!",'Encodage réponses Es'!R31=""),"!",IF('Encodage réponses Es'!R31="","",'Encodage réponses Es'!R31)))</f>
        <v/>
      </c>
      <c r="AJ33" s="245" t="str">
        <f>IF(E33="A",E33,IF(AND('Encodage réponses Es'!$BU31="!",'Encodage réponses Es'!V31=""),"!",IF('Encodage réponses Es'!V31="","",'Encodage réponses Es'!V31)))</f>
        <v/>
      </c>
      <c r="AK33" s="245" t="str">
        <f>IF(E33="A",E33,IF(AND('Encodage réponses Es'!$BU31="!",'Encodage réponses Es'!W31=""),"!",IF('Encodage réponses Es'!W31="","",'Encodage réponses Es'!W31)))</f>
        <v/>
      </c>
      <c r="AL33" s="245" t="str">
        <f>IF(E33="A",E33,IF(AND('Encodage réponses Es'!$BU31="!",'Encodage réponses Es'!X31=""),"!",IF('Encodage réponses Es'!X31="","",'Encodage réponses Es'!X31)))</f>
        <v/>
      </c>
      <c r="AM33" s="245" t="str">
        <f>IF(E33="A",E33,IF(AND('Encodage réponses Es'!$BU31="!",'Encodage réponses Es'!Y31=""),"!",IF('Encodage réponses Es'!Y31="","",'Encodage réponses Es'!Y31)))</f>
        <v/>
      </c>
      <c r="AN33" s="245" t="str">
        <f>IF(E33="A",E33,IF(AND('Encodage réponses Es'!$BU31="!",'Encodage réponses Es'!AA31=""),"!",IF('Encodage réponses Es'!AA31="","",'Encodage réponses Es'!AA31)))</f>
        <v/>
      </c>
      <c r="AO33" s="245" t="str">
        <f>IF(E33="A",E33,IF(AND('Encodage réponses Es'!$BU31="!",'Encodage réponses Es'!AE31=""),"!",IF('Encodage réponses Es'!AE31="","",'Encodage réponses Es'!AE31)))</f>
        <v/>
      </c>
      <c r="AP33" s="245" t="str">
        <f>IF(E33="A",E33,IF(AND('Encodage réponses Es'!$BU31="!",'Encodage réponses Es'!AG31=""),"!",IF('Encodage réponses Es'!AG31="","",'Encodage réponses Es'!AG31)))</f>
        <v/>
      </c>
      <c r="AQ33" s="245" t="str">
        <f>IF(E33="A",E33,IF(AND('Encodage réponses Es'!$BU31="!",'Encodage réponses Es'!AK31=""),"!",IF('Encodage réponses Es'!AK31="","",'Encodage réponses Es'!AK31)))</f>
        <v/>
      </c>
      <c r="AR33" s="245" t="str">
        <f>IF(E33="A",E33,IF(AND('Encodage réponses Es'!$BU31="!",'Encodage réponses Es'!AN31=""),"!",IF('Encodage réponses Es'!AN31="","",'Encodage réponses Es'!AN31)))</f>
        <v/>
      </c>
      <c r="AS33" s="245" t="str">
        <f>IF(E33="A",E33,IF(AND('Encodage réponses Es'!$BU31="!",'Encodage réponses Es'!BD31=""),"!",IF('Encodage réponses Es'!BD31="","",'Encodage réponses Es'!BD31)))</f>
        <v/>
      </c>
      <c r="AT33" s="245" t="str">
        <f>IF(E33="A",E33,IF(AND('Encodage réponses Es'!$BU31="!",'Encodage réponses Es'!BE31=""),"!",IF('Encodage réponses Es'!BE31="","",'Encodage réponses Es'!BE31)))</f>
        <v/>
      </c>
      <c r="AU33" s="245" t="str">
        <f>IF(E33="A",E33,IF(AND('Encodage réponses Es'!$BU31="!",'Encodage réponses Es'!BI31=""),"!",IF('Encodage réponses Es'!BI31="","",'Encodage réponses Es'!BI31)))</f>
        <v/>
      </c>
      <c r="AV33" s="245" t="str">
        <f>IF(E33="A",E33,IF(AND('Encodage réponses Es'!$BU31="!",'Encodage réponses Es'!BJ31=""),"!",IF('Encodage réponses Es'!BJ31="","",'Encodage réponses Es'!BJ31)))</f>
        <v/>
      </c>
      <c r="AW33" s="245" t="str">
        <f>IF(E33="A",E33,IF(AND('Encodage réponses Es'!$BU31="!",'Encodage réponses Es'!BK31=""),"!",IF('Encodage réponses Es'!BK31="","",'Encodage réponses Es'!BK31)))</f>
        <v/>
      </c>
      <c r="AX33" s="245" t="str">
        <f>IF(E33="A",E33,IF(AND('Encodage réponses Es'!$BU31="!",'Encodage réponses Es'!BL31=""),"!",IF('Encodage réponses Es'!BL31="","",'Encodage réponses Es'!BL31)))</f>
        <v/>
      </c>
      <c r="AY33" s="245" t="str">
        <f>IF(E33="A",E33,IF(AND('Encodage réponses Es'!$BU31="!",'Encodage réponses Es'!BR31=""),"!",IF('Encodage réponses Es'!BR31="","",'Encodage réponses Es'!BR31)))</f>
        <v/>
      </c>
      <c r="AZ33" s="245" t="str">
        <f>IF(E33="A",E33,IF(AND('Encodage réponses Es'!$BU31="!",'Encodage réponses Es'!BT31=""),"!",IF('Encodage réponses Es'!BT31="","",'Encodage réponses Es'!BT31)))</f>
        <v/>
      </c>
      <c r="BA33" s="385" t="str">
        <f t="shared" si="8"/>
        <v/>
      </c>
      <c r="BB33" s="386"/>
      <c r="BC33" s="165" t="str">
        <f>IF(E33="A",E33,IF(AND('Encodage réponses Es'!$BU31="!",'Encodage réponses Es'!M31=""),"!",IF('Encodage réponses Es'!M31="","",'Encodage réponses Es'!M31)))</f>
        <v/>
      </c>
      <c r="BD33" s="165" t="str">
        <f>IF(E33="A",E33,IF(AND('Encodage réponses Es'!$BU31="!",'Encodage réponses Es'!N31=""),"!",IF('Encodage réponses Es'!N31="","",'Encodage réponses Es'!N31)))</f>
        <v/>
      </c>
      <c r="BE33" s="165" t="str">
        <f>IF(E33="A",E33,IF(AND('Encodage réponses Es'!$BU31="!",'Encodage réponses Es'!O31=""),"!",IF('Encodage réponses Es'!O31="","",'Encodage réponses Es'!O31)))</f>
        <v/>
      </c>
      <c r="BF33" s="165" t="str">
        <f>IF(E33="A",E33,IF(AND('Encodage réponses Es'!$BU31="!",'Encodage réponses Es'!P31=""),"!",IF('Encodage réponses Es'!P31="","",'Encodage réponses Es'!P31)))</f>
        <v/>
      </c>
      <c r="BG33" s="138" t="str">
        <f>IF(E33="A",E33,IF(AND('Encodage réponses Es'!$BU31="!",'Encodage réponses Es'!S31=""),"!",IF('Encodage réponses Es'!S31="","",'Encodage réponses Es'!S31)))</f>
        <v/>
      </c>
      <c r="BH33" s="138" t="str">
        <f>IF(E33="A",E33,IF(AND('Encodage réponses Es'!$BU31="!",'Encodage réponses Es'!T31=""),"!",IF('Encodage réponses Es'!T31="","",'Encodage réponses Es'!T31)))</f>
        <v/>
      </c>
      <c r="BI33" s="138" t="str">
        <f>IF(E33="A",E33,IF(AND('Encodage réponses Es'!$BU31="!",'Encodage réponses Es'!U31=""),"!",IF('Encodage réponses Es'!U31="","",'Encodage réponses Es'!U31)))</f>
        <v/>
      </c>
      <c r="BJ33" s="138" t="str">
        <f>IF(E33="A",E33,IF(AND('Encodage réponses Es'!$BU31="!",'Encodage réponses Es'!Z31=""),"!",IF('Encodage réponses Es'!Z31="","",'Encodage réponses Es'!Z31)))</f>
        <v/>
      </c>
      <c r="BK33" s="138" t="str">
        <f>IF(E33="A",E33,IF(AND('Encodage réponses Es'!$BU31="!",'Encodage réponses Es'!AF31=""),"!",IF('Encodage réponses Es'!AF31="","",'Encodage réponses Es'!AF31)))</f>
        <v/>
      </c>
      <c r="BL33" s="138" t="str">
        <f>IF(E33="A",E33,IF(AND('Encodage réponses Es'!$BU31="!",'Encodage réponses Es'!AJ31=""),"!",IF('Encodage réponses Es'!AJ31="","",'Encodage réponses Es'!AJ31)))</f>
        <v/>
      </c>
      <c r="BM33" s="138" t="str">
        <f>IF(E33="A",E33,IF(AND('Encodage réponses Es'!$BU31="!",'Encodage réponses Es'!AO31=""),"!",IF('Encodage réponses Es'!AO31="","",'Encodage réponses Es'!AO31)))</f>
        <v/>
      </c>
      <c r="BN33" s="138" t="str">
        <f>IF(E33="A",E33,IF(AND('Encodage réponses Es'!$BU31="!",'Encodage réponses Es'!AP31=""),"!",IF('Encodage réponses Es'!AP31="","",'Encodage réponses Es'!AP31)))</f>
        <v/>
      </c>
      <c r="BO33" s="138" t="str">
        <f>IF(E33="A",E33,IF(AND('Encodage réponses Es'!$BU31="!",'Encodage réponses Es'!AQ31=""),"!",IF('Encodage réponses Es'!AQ31="","",'Encodage réponses Es'!AQ31)))</f>
        <v/>
      </c>
      <c r="BP33" s="138" t="str">
        <f>IF(E33="A",E33,IF(AND('Encodage réponses Es'!$BU31="!",'Encodage réponses Es'!AR31=""),"!",IF('Encodage réponses Es'!AR31="","",'Encodage réponses Es'!AR31)))</f>
        <v/>
      </c>
      <c r="BQ33" s="138" t="str">
        <f>IF(E33="A",E33,IF(AND('Encodage réponses Es'!$BU31="!",'Encodage réponses Es'!AS31=""),"!",IF('Encodage réponses Es'!AS31="","",'Encodage réponses Es'!AS31)))</f>
        <v/>
      </c>
      <c r="BR33" s="138" t="str">
        <f>IF(E33="A",E33,IF(AND('Encodage réponses Es'!$BU31="!",'Encodage réponses Es'!AT31=""),"!",IF('Encodage réponses Es'!AT31="","",'Encodage réponses Es'!AT31)))</f>
        <v/>
      </c>
      <c r="BS33" s="138" t="str">
        <f>IF(E33="A",E33,IF(AND('Encodage réponses Es'!$BU31="!",'Encodage réponses Es'!AU31=""),"!",IF('Encodage réponses Es'!AU31="","",'Encodage réponses Es'!AU31)))</f>
        <v/>
      </c>
      <c r="BT33" s="138" t="str">
        <f>IF(E33="A",E33,IF(AND('Encodage réponses Es'!$BU31="!",'Encodage réponses Es'!AV31=""),"!",IF('Encodage réponses Es'!AV31="","",'Encodage réponses Es'!AV31)))</f>
        <v/>
      </c>
      <c r="BU33" s="138" t="str">
        <f>IF(E33="A",E33,IF(AND('Encodage réponses Es'!$BU31="!",'Encodage réponses Es'!AW31=""),"!",IF('Encodage réponses Es'!AW31="","",'Encodage réponses Es'!AW31)))</f>
        <v/>
      </c>
      <c r="BV33" s="138" t="str">
        <f>IF(E33="A",E33,IF(AND('Encodage réponses Es'!$BU31="!",'Encodage réponses Es'!AX31=""),"!",IF('Encodage réponses Es'!AX31="","",'Encodage réponses Es'!AX31)))</f>
        <v/>
      </c>
      <c r="BW33" s="138" t="str">
        <f>IF(E33="A",E33,IF(AND('Encodage réponses Es'!$BU31="!",'Encodage réponses Es'!AY31=""),"!",IF('Encodage réponses Es'!AY31="","",'Encodage réponses Es'!AY31)))</f>
        <v/>
      </c>
      <c r="BX33" s="138" t="str">
        <f>IF(E33="A",E33,IF(AND('Encodage réponses Es'!$BU31="!",'Encodage réponses Es'!AZ31=""),"!",IF('Encodage réponses Es'!AZ31="","",'Encodage réponses Es'!AZ31)))</f>
        <v/>
      </c>
      <c r="BY33" s="138" t="str">
        <f>IF(E33="A",E33,IF(AND('Encodage réponses Es'!$BU31="!",'Encodage réponses Es'!BA31=""),"!",IF('Encodage réponses Es'!BA31="","",'Encodage réponses Es'!BA31)))</f>
        <v/>
      </c>
      <c r="BZ33" s="138" t="str">
        <f>IF(E33="A",E33,IF(AND('Encodage réponses Es'!$BU31="!",'Encodage réponses Es'!BB31=""),"!",IF('Encodage réponses Es'!BB31="","",'Encodage réponses Es'!BB31)))</f>
        <v/>
      </c>
      <c r="CA33" s="138" t="str">
        <f>IF(E33="A",E33,IF(AND('Encodage réponses Es'!$BU31="!",'Encodage réponses Es'!BF31=""),"!",IF('Encodage réponses Es'!BF31="","",'Encodage réponses Es'!BF31)))</f>
        <v/>
      </c>
      <c r="CB33" s="138" t="str">
        <f>IF(E33="A",E33,IF(AND('Encodage réponses Es'!$BU31="!",'Encodage réponses Es'!BG31=""),"!",IF('Encodage réponses Es'!BG31="","",'Encodage réponses Es'!BG31)))</f>
        <v/>
      </c>
      <c r="CC33" s="138" t="str">
        <f>IF(E33="A",E33,IF(AND('Encodage réponses Es'!$BU31="!",'Encodage réponses Es'!BH31=""),"!",IF('Encodage réponses Es'!BH31="","",'Encodage réponses Es'!BH31)))</f>
        <v/>
      </c>
      <c r="CD33" s="138" t="str">
        <f>IF(E33="A",E33,IF(AND('Encodage réponses Es'!$BU31="!",'Encodage réponses Es'!BM31=""),"!",IF('Encodage réponses Es'!BM31="","",'Encodage réponses Es'!BM31)))</f>
        <v/>
      </c>
      <c r="CE33" s="138" t="str">
        <f>IF(E33="A",E33,IF(AND('Encodage réponses Es'!$BU31="!",'Encodage réponses Es'!BS31=""),"!",IF('Encodage réponses Es'!BS31="","",'Encodage réponses Es'!BS31)))</f>
        <v/>
      </c>
      <c r="CF33" s="383" t="str">
        <f t="shared" si="9"/>
        <v/>
      </c>
      <c r="CG33" s="384"/>
    </row>
    <row r="34" spans="1:85" ht="11.25" customHeight="1" x14ac:dyDescent="0.25">
      <c r="A34" s="440"/>
      <c r="B34" s="441"/>
      <c r="C34" s="19">
        <v>30</v>
      </c>
      <c r="D34" s="248" t="str">
        <f>IF('Encodage réponses Es'!F32=0,"",'Encodage réponses Es'!F32)</f>
        <v/>
      </c>
      <c r="E34" s="250" t="str">
        <f>IF('Encodage réponses Es'!I32="","",'Encodage réponses Es'!I32)</f>
        <v/>
      </c>
      <c r="F34" s="83"/>
      <c r="G34" s="258" t="str">
        <f t="shared" si="0"/>
        <v/>
      </c>
      <c r="H34" s="135" t="str">
        <f t="shared" si="1"/>
        <v/>
      </c>
      <c r="I34" s="139"/>
      <c r="J34" s="258" t="str">
        <f t="shared" si="2"/>
        <v/>
      </c>
      <c r="K34" s="135" t="str">
        <f t="shared" si="3"/>
        <v/>
      </c>
      <c r="L34" s="139"/>
      <c r="M34" s="160" t="str">
        <f t="shared" si="4"/>
        <v/>
      </c>
      <c r="N34" s="135" t="str">
        <f t="shared" si="5"/>
        <v/>
      </c>
      <c r="O34" s="126"/>
      <c r="P34" s="245" t="str">
        <f>IF(E34="A",E34,IF(AND('Encodage réponses Es'!$BU32="!",'Encodage réponses Es'!Q32=""),"!",IF('Encodage réponses Es'!Q32="","",'Encodage réponses Es'!Q32)))</f>
        <v/>
      </c>
      <c r="Q34" s="245" t="str">
        <f>IF(E34="A",E34,IF(AND('Encodage réponses Es'!$BU32="!",'Encodage réponses Es'!AH32=""),"!",IF('Encodage réponses Es'!AH32="","",'Encodage réponses Es'!AH32)))</f>
        <v/>
      </c>
      <c r="R34" s="245" t="str">
        <f>IF(E34="A",E34,IF(AND('Encodage réponses Es'!$BU32="!",'Encodage réponses Es'!BC32=""),"!",IF('Encodage réponses Es'!BC32="","",'Encodage réponses Es'!BC32)))</f>
        <v/>
      </c>
      <c r="S34" s="245" t="str">
        <f>IF(E34="A",E34,IF(AND('Encodage réponses Es'!$BU32="!",'Encodage réponses Es'!BN32=""),"!",IF('Encodage réponses Es'!BN32="","",'Encodage réponses Es'!BN32)))</f>
        <v/>
      </c>
      <c r="T34" s="383" t="str">
        <f t="shared" si="6"/>
        <v/>
      </c>
      <c r="U34" s="384"/>
      <c r="V34" s="246" t="str">
        <f>IF(E34="A",E34,IF(AND('Encodage réponses Es'!$BU32="!",'Encodage réponses Es'!K32=""),"!",IF('Encodage réponses Es'!K32="","",'Encodage réponses Es'!K32)))</f>
        <v/>
      </c>
      <c r="W34" s="245" t="str">
        <f>IF(E34="A",E34,IF(AND('Encodage réponses Es'!$BU32="!",'Encodage réponses Es'!L32=""),"!",IF('Encodage réponses Es'!L32="","",'Encodage réponses Es'!L32)))</f>
        <v/>
      </c>
      <c r="X34" s="245" t="str">
        <f>IF(E34="A",E34,IF(AND('Encodage réponses Es'!$BU32="!",'Encodage réponses Es'!AB32=""),"!",IF('Encodage réponses Es'!AB32="","",'Encodage réponses Es'!AB32)))</f>
        <v/>
      </c>
      <c r="Y34" s="245" t="str">
        <f>IF(E34="A",E34,IF(AND('Encodage réponses Es'!$BU32="!",'Encodage réponses Es'!AC32=""),"!",IF('Encodage réponses Es'!AC32="","",'Encodage réponses Es'!AC32)))</f>
        <v/>
      </c>
      <c r="Z34" s="245" t="str">
        <f>IF(E34="A",E34,IF(AND('Encodage réponses Es'!$BU32="!",'Encodage réponses Es'!AD32=""),"!",IF('Encodage réponses Es'!AD32="","",'Encodage réponses Es'!AD32)))</f>
        <v/>
      </c>
      <c r="AA34" s="245" t="str">
        <f>IF(E34="A",E34,IF(AND('Encodage réponses Es'!$BU32="!",'Encodage réponses Es'!AI32=""),"!",IF('Encodage réponses Es'!AI32="","",'Encodage réponses Es'!AI32)))</f>
        <v/>
      </c>
      <c r="AB34" s="245" t="str">
        <f>IF(E34="A",E34,IF(AND('Encodage réponses Es'!$BU32="!",'Encodage réponses Es'!AL32=""),"!",IF('Encodage réponses Es'!AL32="","",'Encodage réponses Es'!AL32)))</f>
        <v/>
      </c>
      <c r="AC34" s="245" t="str">
        <f>IF(E34="A",E34,IF(AND('Encodage réponses Es'!$BU32="!",'Encodage réponses Es'!AM32=""),"!",IF('Encodage réponses Es'!AM32="","",'Encodage réponses Es'!AM32)))</f>
        <v/>
      </c>
      <c r="AD34" s="245" t="str">
        <f>IF(E34="A",E34,IF(AND('Encodage réponses Es'!$BU32="!",'Encodage réponses Es'!BO32=""),"!",IF('Encodage réponses Es'!BO32="","",'Encodage réponses Es'!BO32)))</f>
        <v/>
      </c>
      <c r="AE34" s="245" t="str">
        <f>IF(E34="A",E34,IF(AND('Encodage réponses Es'!$BU32="!",'Encodage réponses Es'!BP32=""),"!",IF('Encodage réponses Es'!BP32="","",'Encodage réponses Es'!BP32)))</f>
        <v/>
      </c>
      <c r="AF34" s="245" t="str">
        <f>IF(E34="A",E34,IF(AND('Encodage réponses Es'!$BU32="!",'Encodage réponses Es'!BQ32=""),"!",IF('Encodage réponses Es'!BQ32="","",'Encodage réponses Es'!BQ32)))</f>
        <v/>
      </c>
      <c r="AG34" s="383" t="str">
        <f t="shared" si="7"/>
        <v/>
      </c>
      <c r="AH34" s="384"/>
      <c r="AI34" s="246" t="str">
        <f>IF(E34="A",E34,IF(AND('Encodage réponses Es'!$BU32="!",'Encodage réponses Es'!R32=""),"!",IF('Encodage réponses Es'!R32="","",'Encodage réponses Es'!R32)))</f>
        <v/>
      </c>
      <c r="AJ34" s="245" t="str">
        <f>IF(E34="A",E34,IF(AND('Encodage réponses Es'!$BU32="!",'Encodage réponses Es'!V32=""),"!",IF('Encodage réponses Es'!V32="","",'Encodage réponses Es'!V32)))</f>
        <v/>
      </c>
      <c r="AK34" s="245" t="str">
        <f>IF(E34="A",E34,IF(AND('Encodage réponses Es'!$BU32="!",'Encodage réponses Es'!W32=""),"!",IF('Encodage réponses Es'!W32="","",'Encodage réponses Es'!W32)))</f>
        <v/>
      </c>
      <c r="AL34" s="245" t="str">
        <f>IF(E34="A",E34,IF(AND('Encodage réponses Es'!$BU32="!",'Encodage réponses Es'!X32=""),"!",IF('Encodage réponses Es'!X32="","",'Encodage réponses Es'!X32)))</f>
        <v/>
      </c>
      <c r="AM34" s="245" t="str">
        <f>IF(E34="A",E34,IF(AND('Encodage réponses Es'!$BU32="!",'Encodage réponses Es'!Y32=""),"!",IF('Encodage réponses Es'!Y32="","",'Encodage réponses Es'!Y32)))</f>
        <v/>
      </c>
      <c r="AN34" s="245" t="str">
        <f>IF(E34="A",E34,IF(AND('Encodage réponses Es'!$BU32="!",'Encodage réponses Es'!AA32=""),"!",IF('Encodage réponses Es'!AA32="","",'Encodage réponses Es'!AA32)))</f>
        <v/>
      </c>
      <c r="AO34" s="245" t="str">
        <f>IF(E34="A",E34,IF(AND('Encodage réponses Es'!$BU32="!",'Encodage réponses Es'!AE32=""),"!",IF('Encodage réponses Es'!AE32="","",'Encodage réponses Es'!AE32)))</f>
        <v/>
      </c>
      <c r="AP34" s="245" t="str">
        <f>IF(E34="A",E34,IF(AND('Encodage réponses Es'!$BU32="!",'Encodage réponses Es'!AG32=""),"!",IF('Encodage réponses Es'!AG32="","",'Encodage réponses Es'!AG32)))</f>
        <v/>
      </c>
      <c r="AQ34" s="245" t="str">
        <f>IF(E34="A",E34,IF(AND('Encodage réponses Es'!$BU32="!",'Encodage réponses Es'!AK32=""),"!",IF('Encodage réponses Es'!AK32="","",'Encodage réponses Es'!AK32)))</f>
        <v/>
      </c>
      <c r="AR34" s="245" t="str">
        <f>IF(E34="A",E34,IF(AND('Encodage réponses Es'!$BU32="!",'Encodage réponses Es'!AN32=""),"!",IF('Encodage réponses Es'!AN32="","",'Encodage réponses Es'!AN32)))</f>
        <v/>
      </c>
      <c r="AS34" s="245" t="str">
        <f>IF(E34="A",E34,IF(AND('Encodage réponses Es'!$BU32="!",'Encodage réponses Es'!BD32=""),"!",IF('Encodage réponses Es'!BD32="","",'Encodage réponses Es'!BD32)))</f>
        <v/>
      </c>
      <c r="AT34" s="245" t="str">
        <f>IF(E34="A",E34,IF(AND('Encodage réponses Es'!$BU32="!",'Encodage réponses Es'!BE32=""),"!",IF('Encodage réponses Es'!BE32="","",'Encodage réponses Es'!BE32)))</f>
        <v/>
      </c>
      <c r="AU34" s="245" t="str">
        <f>IF(E34="A",E34,IF(AND('Encodage réponses Es'!$BU32="!",'Encodage réponses Es'!BI32=""),"!",IF('Encodage réponses Es'!BI32="","",'Encodage réponses Es'!BI32)))</f>
        <v/>
      </c>
      <c r="AV34" s="245" t="str">
        <f>IF(E34="A",E34,IF(AND('Encodage réponses Es'!$BU32="!",'Encodage réponses Es'!BJ32=""),"!",IF('Encodage réponses Es'!BJ32="","",'Encodage réponses Es'!BJ32)))</f>
        <v/>
      </c>
      <c r="AW34" s="245" t="str">
        <f>IF(E34="A",E34,IF(AND('Encodage réponses Es'!$BU32="!",'Encodage réponses Es'!BK32=""),"!",IF('Encodage réponses Es'!BK32="","",'Encodage réponses Es'!BK32)))</f>
        <v/>
      </c>
      <c r="AX34" s="245" t="str">
        <f>IF(E34="A",E34,IF(AND('Encodage réponses Es'!$BU32="!",'Encodage réponses Es'!BL32=""),"!",IF('Encodage réponses Es'!BL32="","",'Encodage réponses Es'!BL32)))</f>
        <v/>
      </c>
      <c r="AY34" s="245" t="str">
        <f>IF(E34="A",E34,IF(AND('Encodage réponses Es'!$BU32="!",'Encodage réponses Es'!BR32=""),"!",IF('Encodage réponses Es'!BR32="","",'Encodage réponses Es'!BR32)))</f>
        <v/>
      </c>
      <c r="AZ34" s="245" t="str">
        <f>IF(E34="A",E34,IF(AND('Encodage réponses Es'!$BU32="!",'Encodage réponses Es'!BT32=""),"!",IF('Encodage réponses Es'!BT32="","",'Encodage réponses Es'!BT32)))</f>
        <v/>
      </c>
      <c r="BA34" s="385" t="str">
        <f t="shared" si="8"/>
        <v/>
      </c>
      <c r="BB34" s="386"/>
      <c r="BC34" s="165" t="str">
        <f>IF(E34="A",E34,IF(AND('Encodage réponses Es'!$BU32="!",'Encodage réponses Es'!M32=""),"!",IF('Encodage réponses Es'!M32="","",'Encodage réponses Es'!M32)))</f>
        <v/>
      </c>
      <c r="BD34" s="165" t="str">
        <f>IF(E34="A",E34,IF(AND('Encodage réponses Es'!$BU32="!",'Encodage réponses Es'!N32=""),"!",IF('Encodage réponses Es'!N32="","",'Encodage réponses Es'!N32)))</f>
        <v/>
      </c>
      <c r="BE34" s="165" t="str">
        <f>IF(E34="A",E34,IF(AND('Encodage réponses Es'!$BU32="!",'Encodage réponses Es'!O32=""),"!",IF('Encodage réponses Es'!O32="","",'Encodage réponses Es'!O32)))</f>
        <v/>
      </c>
      <c r="BF34" s="165" t="str">
        <f>IF(E34="A",E34,IF(AND('Encodage réponses Es'!$BU32="!",'Encodage réponses Es'!P32=""),"!",IF('Encodage réponses Es'!P32="","",'Encodage réponses Es'!P32)))</f>
        <v/>
      </c>
      <c r="BG34" s="138" t="str">
        <f>IF(E34="A",E34,IF(AND('Encodage réponses Es'!$BU32="!",'Encodage réponses Es'!S32=""),"!",IF('Encodage réponses Es'!S32="","",'Encodage réponses Es'!S32)))</f>
        <v/>
      </c>
      <c r="BH34" s="138" t="str">
        <f>IF(E34="A",E34,IF(AND('Encodage réponses Es'!$BU32="!",'Encodage réponses Es'!T32=""),"!",IF('Encodage réponses Es'!T32="","",'Encodage réponses Es'!T32)))</f>
        <v/>
      </c>
      <c r="BI34" s="138" t="str">
        <f>IF(E34="A",E34,IF(AND('Encodage réponses Es'!$BU32="!",'Encodage réponses Es'!U32=""),"!",IF('Encodage réponses Es'!U32="","",'Encodage réponses Es'!U32)))</f>
        <v/>
      </c>
      <c r="BJ34" s="138" t="str">
        <f>IF(E34="A",E34,IF(AND('Encodage réponses Es'!$BU32="!",'Encodage réponses Es'!Z32=""),"!",IF('Encodage réponses Es'!Z32="","",'Encodage réponses Es'!Z32)))</f>
        <v/>
      </c>
      <c r="BK34" s="138" t="str">
        <f>IF(E34="A",E34,IF(AND('Encodage réponses Es'!$BU32="!",'Encodage réponses Es'!AF32=""),"!",IF('Encodage réponses Es'!AF32="","",'Encodage réponses Es'!AF32)))</f>
        <v/>
      </c>
      <c r="BL34" s="138" t="str">
        <f>IF(E34="A",E34,IF(AND('Encodage réponses Es'!$BU32="!",'Encodage réponses Es'!AJ32=""),"!",IF('Encodage réponses Es'!AJ32="","",'Encodage réponses Es'!AJ32)))</f>
        <v/>
      </c>
      <c r="BM34" s="138" t="str">
        <f>IF(E34="A",E34,IF(AND('Encodage réponses Es'!$BU32="!",'Encodage réponses Es'!AO32=""),"!",IF('Encodage réponses Es'!AO32="","",'Encodage réponses Es'!AO32)))</f>
        <v/>
      </c>
      <c r="BN34" s="138" t="str">
        <f>IF(E34="A",E34,IF(AND('Encodage réponses Es'!$BU32="!",'Encodage réponses Es'!AP32=""),"!",IF('Encodage réponses Es'!AP32="","",'Encodage réponses Es'!AP32)))</f>
        <v/>
      </c>
      <c r="BO34" s="138" t="str">
        <f>IF(E34="A",E34,IF(AND('Encodage réponses Es'!$BU32="!",'Encodage réponses Es'!AQ32=""),"!",IF('Encodage réponses Es'!AQ32="","",'Encodage réponses Es'!AQ32)))</f>
        <v/>
      </c>
      <c r="BP34" s="138" t="str">
        <f>IF(E34="A",E34,IF(AND('Encodage réponses Es'!$BU32="!",'Encodage réponses Es'!AR32=""),"!",IF('Encodage réponses Es'!AR32="","",'Encodage réponses Es'!AR32)))</f>
        <v/>
      </c>
      <c r="BQ34" s="138" t="str">
        <f>IF(E34="A",E34,IF(AND('Encodage réponses Es'!$BU32="!",'Encodage réponses Es'!AS32=""),"!",IF('Encodage réponses Es'!AS32="","",'Encodage réponses Es'!AS32)))</f>
        <v/>
      </c>
      <c r="BR34" s="138" t="str">
        <f>IF(E34="A",E34,IF(AND('Encodage réponses Es'!$BU32="!",'Encodage réponses Es'!AT32=""),"!",IF('Encodage réponses Es'!AT32="","",'Encodage réponses Es'!AT32)))</f>
        <v/>
      </c>
      <c r="BS34" s="138" t="str">
        <f>IF(E34="A",E34,IF(AND('Encodage réponses Es'!$BU32="!",'Encodage réponses Es'!AU32=""),"!",IF('Encodage réponses Es'!AU32="","",'Encodage réponses Es'!AU32)))</f>
        <v/>
      </c>
      <c r="BT34" s="138" t="str">
        <f>IF(E34="A",E34,IF(AND('Encodage réponses Es'!$BU32="!",'Encodage réponses Es'!AV32=""),"!",IF('Encodage réponses Es'!AV32="","",'Encodage réponses Es'!AV32)))</f>
        <v/>
      </c>
      <c r="BU34" s="138" t="str">
        <f>IF(E34="A",E34,IF(AND('Encodage réponses Es'!$BU32="!",'Encodage réponses Es'!AW32=""),"!",IF('Encodage réponses Es'!AW32="","",'Encodage réponses Es'!AW32)))</f>
        <v/>
      </c>
      <c r="BV34" s="138" t="str">
        <f>IF(E34="A",E34,IF(AND('Encodage réponses Es'!$BU32="!",'Encodage réponses Es'!AX32=""),"!",IF('Encodage réponses Es'!AX32="","",'Encodage réponses Es'!AX32)))</f>
        <v/>
      </c>
      <c r="BW34" s="138" t="str">
        <f>IF(E34="A",E34,IF(AND('Encodage réponses Es'!$BU32="!",'Encodage réponses Es'!AY32=""),"!",IF('Encodage réponses Es'!AY32="","",'Encodage réponses Es'!AY32)))</f>
        <v/>
      </c>
      <c r="BX34" s="138" t="str">
        <f>IF(E34="A",E34,IF(AND('Encodage réponses Es'!$BU32="!",'Encodage réponses Es'!AZ32=""),"!",IF('Encodage réponses Es'!AZ32="","",'Encodage réponses Es'!AZ32)))</f>
        <v/>
      </c>
      <c r="BY34" s="138" t="str">
        <f>IF(E34="A",E34,IF(AND('Encodage réponses Es'!$BU32="!",'Encodage réponses Es'!BA32=""),"!",IF('Encodage réponses Es'!BA32="","",'Encodage réponses Es'!BA32)))</f>
        <v/>
      </c>
      <c r="BZ34" s="138" t="str">
        <f>IF(E34="A",E34,IF(AND('Encodage réponses Es'!$BU32="!",'Encodage réponses Es'!BB32=""),"!",IF('Encodage réponses Es'!BB32="","",'Encodage réponses Es'!BB32)))</f>
        <v/>
      </c>
      <c r="CA34" s="138" t="str">
        <f>IF(E34="A",E34,IF(AND('Encodage réponses Es'!$BU32="!",'Encodage réponses Es'!BF32=""),"!",IF('Encodage réponses Es'!BF32="","",'Encodage réponses Es'!BF32)))</f>
        <v/>
      </c>
      <c r="CB34" s="138" t="str">
        <f>IF(E34="A",E34,IF(AND('Encodage réponses Es'!$BU32="!",'Encodage réponses Es'!BG32=""),"!",IF('Encodage réponses Es'!BG32="","",'Encodage réponses Es'!BG32)))</f>
        <v/>
      </c>
      <c r="CC34" s="138" t="str">
        <f>IF(E34="A",E34,IF(AND('Encodage réponses Es'!$BU32="!",'Encodage réponses Es'!BH32=""),"!",IF('Encodage réponses Es'!BH32="","",'Encodage réponses Es'!BH32)))</f>
        <v/>
      </c>
      <c r="CD34" s="138" t="str">
        <f>IF(E34="A",E34,IF(AND('Encodage réponses Es'!$BU32="!",'Encodage réponses Es'!BM32=""),"!",IF('Encodage réponses Es'!BM32="","",'Encodage réponses Es'!BM32)))</f>
        <v/>
      </c>
      <c r="CE34" s="138" t="str">
        <f>IF(E34="A",E34,IF(AND('Encodage réponses Es'!$BU32="!",'Encodage réponses Es'!BS32=""),"!",IF('Encodage réponses Es'!BS32="","",'Encodage réponses Es'!BS32)))</f>
        <v/>
      </c>
      <c r="CF34" s="383" t="str">
        <f t="shared" si="9"/>
        <v/>
      </c>
      <c r="CG34" s="384"/>
    </row>
    <row r="35" spans="1:85" ht="11.25" customHeight="1" x14ac:dyDescent="0.25">
      <c r="A35" s="440"/>
      <c r="B35" s="441"/>
      <c r="C35" s="19">
        <v>31</v>
      </c>
      <c r="D35" s="248" t="str">
        <f>IF('Encodage réponses Es'!F33=0,"",'Encodage réponses Es'!F33)</f>
        <v/>
      </c>
      <c r="E35" s="250" t="str">
        <f>IF('Encodage réponses Es'!I33="","",'Encodage réponses Es'!I33)</f>
        <v/>
      </c>
      <c r="F35" s="83"/>
      <c r="G35" s="258" t="str">
        <f t="shared" si="0"/>
        <v/>
      </c>
      <c r="H35" s="135" t="str">
        <f t="shared" si="1"/>
        <v/>
      </c>
      <c r="I35" s="139"/>
      <c r="J35" s="258" t="str">
        <f t="shared" si="2"/>
        <v/>
      </c>
      <c r="K35" s="135" t="str">
        <f t="shared" si="3"/>
        <v/>
      </c>
      <c r="L35" s="139"/>
      <c r="M35" s="160" t="str">
        <f t="shared" si="4"/>
        <v/>
      </c>
      <c r="N35" s="135" t="str">
        <f t="shared" si="5"/>
        <v/>
      </c>
      <c r="O35" s="126"/>
      <c r="P35" s="245" t="str">
        <f>IF(E35="A",E35,IF(AND('Encodage réponses Es'!$BU33="!",'Encodage réponses Es'!Q33=""),"!",IF('Encodage réponses Es'!Q33="","",'Encodage réponses Es'!Q33)))</f>
        <v/>
      </c>
      <c r="Q35" s="245" t="str">
        <f>IF(E35="A",E35,IF(AND('Encodage réponses Es'!$BU33="!",'Encodage réponses Es'!AH33=""),"!",IF('Encodage réponses Es'!AH33="","",'Encodage réponses Es'!AH33)))</f>
        <v/>
      </c>
      <c r="R35" s="245" t="str">
        <f>IF(E35="A",E35,IF(AND('Encodage réponses Es'!$BU33="!",'Encodage réponses Es'!BC33=""),"!",IF('Encodage réponses Es'!BC33="","",'Encodage réponses Es'!BC33)))</f>
        <v/>
      </c>
      <c r="S35" s="245" t="str">
        <f>IF(E35="A",E35,IF(AND('Encodage réponses Es'!$BU33="!",'Encodage réponses Es'!BN33=""),"!",IF('Encodage réponses Es'!BN33="","",'Encodage réponses Es'!BN33)))</f>
        <v/>
      </c>
      <c r="T35" s="383" t="str">
        <f t="shared" si="6"/>
        <v/>
      </c>
      <c r="U35" s="384"/>
      <c r="V35" s="246" t="str">
        <f>IF(E35="A",E35,IF(AND('Encodage réponses Es'!$BU33="!",'Encodage réponses Es'!K33=""),"!",IF('Encodage réponses Es'!K33="","",'Encodage réponses Es'!K33)))</f>
        <v/>
      </c>
      <c r="W35" s="245" t="str">
        <f>IF(E35="A",E35,IF(AND('Encodage réponses Es'!$BU33="!",'Encodage réponses Es'!L33=""),"!",IF('Encodage réponses Es'!L33="","",'Encodage réponses Es'!L33)))</f>
        <v/>
      </c>
      <c r="X35" s="245" t="str">
        <f>IF(E35="A",E35,IF(AND('Encodage réponses Es'!$BU33="!",'Encodage réponses Es'!AB33=""),"!",IF('Encodage réponses Es'!AB33="","",'Encodage réponses Es'!AB33)))</f>
        <v/>
      </c>
      <c r="Y35" s="245" t="str">
        <f>IF(E35="A",E35,IF(AND('Encodage réponses Es'!$BU33="!",'Encodage réponses Es'!AC33=""),"!",IF('Encodage réponses Es'!AC33="","",'Encodage réponses Es'!AC33)))</f>
        <v/>
      </c>
      <c r="Z35" s="245" t="str">
        <f>IF(E35="A",E35,IF(AND('Encodage réponses Es'!$BU33="!",'Encodage réponses Es'!AD33=""),"!",IF('Encodage réponses Es'!AD33="","",'Encodage réponses Es'!AD33)))</f>
        <v/>
      </c>
      <c r="AA35" s="245" t="str">
        <f>IF(E35="A",E35,IF(AND('Encodage réponses Es'!$BU33="!",'Encodage réponses Es'!AI33=""),"!",IF('Encodage réponses Es'!AI33="","",'Encodage réponses Es'!AI33)))</f>
        <v/>
      </c>
      <c r="AB35" s="245" t="str">
        <f>IF(E35="A",E35,IF(AND('Encodage réponses Es'!$BU33="!",'Encodage réponses Es'!AL33=""),"!",IF('Encodage réponses Es'!AL33="","",'Encodage réponses Es'!AL33)))</f>
        <v/>
      </c>
      <c r="AC35" s="245" t="str">
        <f>IF(E35="A",E35,IF(AND('Encodage réponses Es'!$BU33="!",'Encodage réponses Es'!AM33=""),"!",IF('Encodage réponses Es'!AM33="","",'Encodage réponses Es'!AM33)))</f>
        <v/>
      </c>
      <c r="AD35" s="245" t="str">
        <f>IF(E35="A",E35,IF(AND('Encodage réponses Es'!$BU33="!",'Encodage réponses Es'!BO33=""),"!",IF('Encodage réponses Es'!BO33="","",'Encodage réponses Es'!BO33)))</f>
        <v/>
      </c>
      <c r="AE35" s="245" t="str">
        <f>IF(E35="A",E35,IF(AND('Encodage réponses Es'!$BU33="!",'Encodage réponses Es'!BP33=""),"!",IF('Encodage réponses Es'!BP33="","",'Encodage réponses Es'!BP33)))</f>
        <v/>
      </c>
      <c r="AF35" s="245" t="str">
        <f>IF(E35="A",E35,IF(AND('Encodage réponses Es'!$BU33="!",'Encodage réponses Es'!BQ33=""),"!",IF('Encodage réponses Es'!BQ33="","",'Encodage réponses Es'!BQ33)))</f>
        <v/>
      </c>
      <c r="AG35" s="383" t="str">
        <f t="shared" si="7"/>
        <v/>
      </c>
      <c r="AH35" s="384"/>
      <c r="AI35" s="246" t="str">
        <f>IF(E35="A",E35,IF(AND('Encodage réponses Es'!$BU33="!",'Encodage réponses Es'!R33=""),"!",IF('Encodage réponses Es'!R33="","",'Encodage réponses Es'!R33)))</f>
        <v/>
      </c>
      <c r="AJ35" s="245" t="str">
        <f>IF(E35="A",E35,IF(AND('Encodage réponses Es'!$BU33="!",'Encodage réponses Es'!V33=""),"!",IF('Encodage réponses Es'!V33="","",'Encodage réponses Es'!V33)))</f>
        <v/>
      </c>
      <c r="AK35" s="245" t="str">
        <f>IF(E35="A",E35,IF(AND('Encodage réponses Es'!$BU33="!",'Encodage réponses Es'!W33=""),"!",IF('Encodage réponses Es'!W33="","",'Encodage réponses Es'!W33)))</f>
        <v/>
      </c>
      <c r="AL35" s="245" t="str">
        <f>IF(E35="A",E35,IF(AND('Encodage réponses Es'!$BU33="!",'Encodage réponses Es'!X33=""),"!",IF('Encodage réponses Es'!X33="","",'Encodage réponses Es'!X33)))</f>
        <v/>
      </c>
      <c r="AM35" s="245" t="str">
        <f>IF(E35="A",E35,IF(AND('Encodage réponses Es'!$BU33="!",'Encodage réponses Es'!Y33=""),"!",IF('Encodage réponses Es'!Y33="","",'Encodage réponses Es'!Y33)))</f>
        <v/>
      </c>
      <c r="AN35" s="245" t="str">
        <f>IF(E35="A",E35,IF(AND('Encodage réponses Es'!$BU33="!",'Encodage réponses Es'!AA33=""),"!",IF('Encodage réponses Es'!AA33="","",'Encodage réponses Es'!AA33)))</f>
        <v/>
      </c>
      <c r="AO35" s="245" t="str">
        <f>IF(E35="A",E35,IF(AND('Encodage réponses Es'!$BU33="!",'Encodage réponses Es'!AE33=""),"!",IF('Encodage réponses Es'!AE33="","",'Encodage réponses Es'!AE33)))</f>
        <v/>
      </c>
      <c r="AP35" s="245" t="str">
        <f>IF(E35="A",E35,IF(AND('Encodage réponses Es'!$BU33="!",'Encodage réponses Es'!AG33=""),"!",IF('Encodage réponses Es'!AG33="","",'Encodage réponses Es'!AG33)))</f>
        <v/>
      </c>
      <c r="AQ35" s="245" t="str">
        <f>IF(E35="A",E35,IF(AND('Encodage réponses Es'!$BU33="!",'Encodage réponses Es'!AK33=""),"!",IF('Encodage réponses Es'!AK33="","",'Encodage réponses Es'!AK33)))</f>
        <v/>
      </c>
      <c r="AR35" s="245" t="str">
        <f>IF(E35="A",E35,IF(AND('Encodage réponses Es'!$BU33="!",'Encodage réponses Es'!AN33=""),"!",IF('Encodage réponses Es'!AN33="","",'Encodage réponses Es'!AN33)))</f>
        <v/>
      </c>
      <c r="AS35" s="245" t="str">
        <f>IF(E35="A",E35,IF(AND('Encodage réponses Es'!$BU33="!",'Encodage réponses Es'!BD33=""),"!",IF('Encodage réponses Es'!BD33="","",'Encodage réponses Es'!BD33)))</f>
        <v/>
      </c>
      <c r="AT35" s="245" t="str">
        <f>IF(E35="A",E35,IF(AND('Encodage réponses Es'!$BU33="!",'Encodage réponses Es'!BE33=""),"!",IF('Encodage réponses Es'!BE33="","",'Encodage réponses Es'!BE33)))</f>
        <v/>
      </c>
      <c r="AU35" s="245" t="str">
        <f>IF(E35="A",E35,IF(AND('Encodage réponses Es'!$BU33="!",'Encodage réponses Es'!BI33=""),"!",IF('Encodage réponses Es'!BI33="","",'Encodage réponses Es'!BI33)))</f>
        <v/>
      </c>
      <c r="AV35" s="245" t="str">
        <f>IF(E35="A",E35,IF(AND('Encodage réponses Es'!$BU33="!",'Encodage réponses Es'!BJ33=""),"!",IF('Encodage réponses Es'!BJ33="","",'Encodage réponses Es'!BJ33)))</f>
        <v/>
      </c>
      <c r="AW35" s="245" t="str">
        <f>IF(E35="A",E35,IF(AND('Encodage réponses Es'!$BU33="!",'Encodage réponses Es'!BK33=""),"!",IF('Encodage réponses Es'!BK33="","",'Encodage réponses Es'!BK33)))</f>
        <v/>
      </c>
      <c r="AX35" s="245" t="str">
        <f>IF(E35="A",E35,IF(AND('Encodage réponses Es'!$BU33="!",'Encodage réponses Es'!BL33=""),"!",IF('Encodage réponses Es'!BL33="","",'Encodage réponses Es'!BL33)))</f>
        <v/>
      </c>
      <c r="AY35" s="245" t="str">
        <f>IF(E35="A",E35,IF(AND('Encodage réponses Es'!$BU33="!",'Encodage réponses Es'!BR33=""),"!",IF('Encodage réponses Es'!BR33="","",'Encodage réponses Es'!BR33)))</f>
        <v/>
      </c>
      <c r="AZ35" s="245" t="str">
        <f>IF(E35="A",E35,IF(AND('Encodage réponses Es'!$BU33="!",'Encodage réponses Es'!BT33=""),"!",IF('Encodage réponses Es'!BT33="","",'Encodage réponses Es'!BT33)))</f>
        <v/>
      </c>
      <c r="BA35" s="385" t="str">
        <f t="shared" si="8"/>
        <v/>
      </c>
      <c r="BB35" s="386"/>
      <c r="BC35" s="165" t="str">
        <f>IF(E35="A",E35,IF(AND('Encodage réponses Es'!$BU33="!",'Encodage réponses Es'!M33=""),"!",IF('Encodage réponses Es'!M33="","",'Encodage réponses Es'!M33)))</f>
        <v/>
      </c>
      <c r="BD35" s="165" t="str">
        <f>IF(E35="A",E35,IF(AND('Encodage réponses Es'!$BU33="!",'Encodage réponses Es'!N33=""),"!",IF('Encodage réponses Es'!N33="","",'Encodage réponses Es'!N33)))</f>
        <v/>
      </c>
      <c r="BE35" s="165" t="str">
        <f>IF(E35="A",E35,IF(AND('Encodage réponses Es'!$BU33="!",'Encodage réponses Es'!O33=""),"!",IF('Encodage réponses Es'!O33="","",'Encodage réponses Es'!O33)))</f>
        <v/>
      </c>
      <c r="BF35" s="165" t="str">
        <f>IF(E35="A",E35,IF(AND('Encodage réponses Es'!$BU33="!",'Encodage réponses Es'!P33=""),"!",IF('Encodage réponses Es'!P33="","",'Encodage réponses Es'!P33)))</f>
        <v/>
      </c>
      <c r="BG35" s="138" t="str">
        <f>IF(E35="A",E35,IF(AND('Encodage réponses Es'!$BU33="!",'Encodage réponses Es'!S33=""),"!",IF('Encodage réponses Es'!S33="","",'Encodage réponses Es'!S33)))</f>
        <v/>
      </c>
      <c r="BH35" s="138" t="str">
        <f>IF(E35="A",E35,IF(AND('Encodage réponses Es'!$BU33="!",'Encodage réponses Es'!T33=""),"!",IF('Encodage réponses Es'!T33="","",'Encodage réponses Es'!T33)))</f>
        <v/>
      </c>
      <c r="BI35" s="138" t="str">
        <f>IF(E35="A",E35,IF(AND('Encodage réponses Es'!$BU33="!",'Encodage réponses Es'!U33=""),"!",IF('Encodage réponses Es'!U33="","",'Encodage réponses Es'!U33)))</f>
        <v/>
      </c>
      <c r="BJ35" s="138" t="str">
        <f>IF(E35="A",E35,IF(AND('Encodage réponses Es'!$BU33="!",'Encodage réponses Es'!Z33=""),"!",IF('Encodage réponses Es'!Z33="","",'Encodage réponses Es'!Z33)))</f>
        <v/>
      </c>
      <c r="BK35" s="138" t="str">
        <f>IF(E35="A",E35,IF(AND('Encodage réponses Es'!$BU33="!",'Encodage réponses Es'!AF33=""),"!",IF('Encodage réponses Es'!AF33="","",'Encodage réponses Es'!AF33)))</f>
        <v/>
      </c>
      <c r="BL35" s="138" t="str">
        <f>IF(E35="A",E35,IF(AND('Encodage réponses Es'!$BU33="!",'Encodage réponses Es'!AJ33=""),"!",IF('Encodage réponses Es'!AJ33="","",'Encodage réponses Es'!AJ33)))</f>
        <v/>
      </c>
      <c r="BM35" s="138" t="str">
        <f>IF(E35="A",E35,IF(AND('Encodage réponses Es'!$BU33="!",'Encodage réponses Es'!AO33=""),"!",IF('Encodage réponses Es'!AO33="","",'Encodage réponses Es'!AO33)))</f>
        <v/>
      </c>
      <c r="BN35" s="138" t="str">
        <f>IF(E35="A",E35,IF(AND('Encodage réponses Es'!$BU33="!",'Encodage réponses Es'!AP33=""),"!",IF('Encodage réponses Es'!AP33="","",'Encodage réponses Es'!AP33)))</f>
        <v/>
      </c>
      <c r="BO35" s="138" t="str">
        <f>IF(E35="A",E35,IF(AND('Encodage réponses Es'!$BU33="!",'Encodage réponses Es'!AQ33=""),"!",IF('Encodage réponses Es'!AQ33="","",'Encodage réponses Es'!AQ33)))</f>
        <v/>
      </c>
      <c r="BP35" s="138" t="str">
        <f>IF(E35="A",E35,IF(AND('Encodage réponses Es'!$BU33="!",'Encodage réponses Es'!AR33=""),"!",IF('Encodage réponses Es'!AR33="","",'Encodage réponses Es'!AR33)))</f>
        <v/>
      </c>
      <c r="BQ35" s="138" t="str">
        <f>IF(E35="A",E35,IF(AND('Encodage réponses Es'!$BU33="!",'Encodage réponses Es'!AS33=""),"!",IF('Encodage réponses Es'!AS33="","",'Encodage réponses Es'!AS33)))</f>
        <v/>
      </c>
      <c r="BR35" s="138" t="str">
        <f>IF(E35="A",E35,IF(AND('Encodage réponses Es'!$BU33="!",'Encodage réponses Es'!AT33=""),"!",IF('Encodage réponses Es'!AT33="","",'Encodage réponses Es'!AT33)))</f>
        <v/>
      </c>
      <c r="BS35" s="138" t="str">
        <f>IF(E35="A",E35,IF(AND('Encodage réponses Es'!$BU33="!",'Encodage réponses Es'!AU33=""),"!",IF('Encodage réponses Es'!AU33="","",'Encodage réponses Es'!AU33)))</f>
        <v/>
      </c>
      <c r="BT35" s="138" t="str">
        <f>IF(E35="A",E35,IF(AND('Encodage réponses Es'!$BU33="!",'Encodage réponses Es'!AV33=""),"!",IF('Encodage réponses Es'!AV33="","",'Encodage réponses Es'!AV33)))</f>
        <v/>
      </c>
      <c r="BU35" s="138" t="str">
        <f>IF(E35="A",E35,IF(AND('Encodage réponses Es'!$BU33="!",'Encodage réponses Es'!AW33=""),"!",IF('Encodage réponses Es'!AW33="","",'Encodage réponses Es'!AW33)))</f>
        <v/>
      </c>
      <c r="BV35" s="138" t="str">
        <f>IF(E35="A",E35,IF(AND('Encodage réponses Es'!$BU33="!",'Encodage réponses Es'!AX33=""),"!",IF('Encodage réponses Es'!AX33="","",'Encodage réponses Es'!AX33)))</f>
        <v/>
      </c>
      <c r="BW35" s="138" t="str">
        <f>IF(E35="A",E35,IF(AND('Encodage réponses Es'!$BU33="!",'Encodage réponses Es'!AY33=""),"!",IF('Encodage réponses Es'!AY33="","",'Encodage réponses Es'!AY33)))</f>
        <v/>
      </c>
      <c r="BX35" s="138" t="str">
        <f>IF(E35="A",E35,IF(AND('Encodage réponses Es'!$BU33="!",'Encodage réponses Es'!AZ33=""),"!",IF('Encodage réponses Es'!AZ33="","",'Encodage réponses Es'!AZ33)))</f>
        <v/>
      </c>
      <c r="BY35" s="138" t="str">
        <f>IF(E35="A",E35,IF(AND('Encodage réponses Es'!$BU33="!",'Encodage réponses Es'!BA33=""),"!",IF('Encodage réponses Es'!BA33="","",'Encodage réponses Es'!BA33)))</f>
        <v/>
      </c>
      <c r="BZ35" s="138" t="str">
        <f>IF(E35="A",E35,IF(AND('Encodage réponses Es'!$BU33="!",'Encodage réponses Es'!BB33=""),"!",IF('Encodage réponses Es'!BB33="","",'Encodage réponses Es'!BB33)))</f>
        <v/>
      </c>
      <c r="CA35" s="138" t="str">
        <f>IF(E35="A",E35,IF(AND('Encodage réponses Es'!$BU33="!",'Encodage réponses Es'!BF33=""),"!",IF('Encodage réponses Es'!BF33="","",'Encodage réponses Es'!BF33)))</f>
        <v/>
      </c>
      <c r="CB35" s="138" t="str">
        <f>IF(E35="A",E35,IF(AND('Encodage réponses Es'!$BU33="!",'Encodage réponses Es'!BG33=""),"!",IF('Encodage réponses Es'!BG33="","",'Encodage réponses Es'!BG33)))</f>
        <v/>
      </c>
      <c r="CC35" s="138" t="str">
        <f>IF(E35="A",E35,IF(AND('Encodage réponses Es'!$BU33="!",'Encodage réponses Es'!BH33=""),"!",IF('Encodage réponses Es'!BH33="","",'Encodage réponses Es'!BH33)))</f>
        <v/>
      </c>
      <c r="CD35" s="138" t="str">
        <f>IF(E35="A",E35,IF(AND('Encodage réponses Es'!$BU33="!",'Encodage réponses Es'!BM33=""),"!",IF('Encodage réponses Es'!BM33="","",'Encodage réponses Es'!BM33)))</f>
        <v/>
      </c>
      <c r="CE35" s="138" t="str">
        <f>IF(E35="A",E35,IF(AND('Encodage réponses Es'!$BU33="!",'Encodage réponses Es'!BS33=""),"!",IF('Encodage réponses Es'!BS33="","",'Encodage réponses Es'!BS33)))</f>
        <v/>
      </c>
      <c r="CF35" s="383" t="str">
        <f t="shared" si="9"/>
        <v/>
      </c>
      <c r="CG35" s="384"/>
    </row>
    <row r="36" spans="1:85" ht="11.25" customHeight="1" x14ac:dyDescent="0.25">
      <c r="A36" s="440"/>
      <c r="B36" s="441"/>
      <c r="C36" s="19">
        <v>32</v>
      </c>
      <c r="D36" s="248" t="str">
        <f>IF('Encodage réponses Es'!F34=0,"",'Encodage réponses Es'!F34)</f>
        <v/>
      </c>
      <c r="E36" s="250" t="str">
        <f>IF('Encodage réponses Es'!I34="","",'Encodage réponses Es'!I34)</f>
        <v/>
      </c>
      <c r="F36" s="83"/>
      <c r="G36" s="258" t="str">
        <f t="shared" si="0"/>
        <v/>
      </c>
      <c r="H36" s="135" t="str">
        <f t="shared" si="1"/>
        <v/>
      </c>
      <c r="I36" s="139"/>
      <c r="J36" s="258" t="str">
        <f t="shared" si="2"/>
        <v/>
      </c>
      <c r="K36" s="135" t="str">
        <f t="shared" si="3"/>
        <v/>
      </c>
      <c r="L36" s="139"/>
      <c r="M36" s="160" t="str">
        <f t="shared" si="4"/>
        <v/>
      </c>
      <c r="N36" s="135" t="str">
        <f t="shared" si="5"/>
        <v/>
      </c>
      <c r="O36" s="126"/>
      <c r="P36" s="245" t="str">
        <f>IF(E36="A",E36,IF(AND('Encodage réponses Es'!$BU34="!",'Encodage réponses Es'!Q34=""),"!",IF('Encodage réponses Es'!Q34="","",'Encodage réponses Es'!Q34)))</f>
        <v/>
      </c>
      <c r="Q36" s="245" t="str">
        <f>IF(E36="A",E36,IF(AND('Encodage réponses Es'!$BU34="!",'Encodage réponses Es'!AH34=""),"!",IF('Encodage réponses Es'!AH34="","",'Encodage réponses Es'!AH34)))</f>
        <v/>
      </c>
      <c r="R36" s="245" t="str">
        <f>IF(E36="A",E36,IF(AND('Encodage réponses Es'!$BU34="!",'Encodage réponses Es'!BC34=""),"!",IF('Encodage réponses Es'!BC34="","",'Encodage réponses Es'!BC34)))</f>
        <v/>
      </c>
      <c r="S36" s="245" t="str">
        <f>IF(E36="A",E36,IF(AND('Encodage réponses Es'!$BU34="!",'Encodage réponses Es'!BN34=""),"!",IF('Encodage réponses Es'!BN34="","",'Encodage réponses Es'!BN34)))</f>
        <v/>
      </c>
      <c r="T36" s="383" t="str">
        <f t="shared" si="6"/>
        <v/>
      </c>
      <c r="U36" s="384"/>
      <c r="V36" s="246" t="str">
        <f>IF(E36="A",E36,IF(AND('Encodage réponses Es'!$BU34="!",'Encodage réponses Es'!K34=""),"!",IF('Encodage réponses Es'!K34="","",'Encodage réponses Es'!K34)))</f>
        <v/>
      </c>
      <c r="W36" s="245" t="str">
        <f>IF(E36="A",E36,IF(AND('Encodage réponses Es'!$BU34="!",'Encodage réponses Es'!L34=""),"!",IF('Encodage réponses Es'!L34="","",'Encodage réponses Es'!L34)))</f>
        <v/>
      </c>
      <c r="X36" s="245" t="str">
        <f>IF(E36="A",E36,IF(AND('Encodage réponses Es'!$BU34="!",'Encodage réponses Es'!AB34=""),"!",IF('Encodage réponses Es'!AB34="","",'Encodage réponses Es'!AB34)))</f>
        <v/>
      </c>
      <c r="Y36" s="245" t="str">
        <f>IF(E36="A",E36,IF(AND('Encodage réponses Es'!$BU34="!",'Encodage réponses Es'!AC34=""),"!",IF('Encodage réponses Es'!AC34="","",'Encodage réponses Es'!AC34)))</f>
        <v/>
      </c>
      <c r="Z36" s="245" t="str">
        <f>IF(E36="A",E36,IF(AND('Encodage réponses Es'!$BU34="!",'Encodage réponses Es'!AD34=""),"!",IF('Encodage réponses Es'!AD34="","",'Encodage réponses Es'!AD34)))</f>
        <v/>
      </c>
      <c r="AA36" s="245" t="str">
        <f>IF(E36="A",E36,IF(AND('Encodage réponses Es'!$BU34="!",'Encodage réponses Es'!AI34=""),"!",IF('Encodage réponses Es'!AI34="","",'Encodage réponses Es'!AI34)))</f>
        <v/>
      </c>
      <c r="AB36" s="245" t="str">
        <f>IF(E36="A",E36,IF(AND('Encodage réponses Es'!$BU34="!",'Encodage réponses Es'!AL34=""),"!",IF('Encodage réponses Es'!AL34="","",'Encodage réponses Es'!AL34)))</f>
        <v/>
      </c>
      <c r="AC36" s="245" t="str">
        <f>IF(E36="A",E36,IF(AND('Encodage réponses Es'!$BU34="!",'Encodage réponses Es'!AM34=""),"!",IF('Encodage réponses Es'!AM34="","",'Encodage réponses Es'!AM34)))</f>
        <v/>
      </c>
      <c r="AD36" s="245" t="str">
        <f>IF(E36="A",E36,IF(AND('Encodage réponses Es'!$BU34="!",'Encodage réponses Es'!BO34=""),"!",IF('Encodage réponses Es'!BO34="","",'Encodage réponses Es'!BO34)))</f>
        <v/>
      </c>
      <c r="AE36" s="245" t="str">
        <f>IF(E36="A",E36,IF(AND('Encodage réponses Es'!$BU34="!",'Encodage réponses Es'!BP34=""),"!",IF('Encodage réponses Es'!BP34="","",'Encodage réponses Es'!BP34)))</f>
        <v/>
      </c>
      <c r="AF36" s="245" t="str">
        <f>IF(E36="A",E36,IF(AND('Encodage réponses Es'!$BU34="!",'Encodage réponses Es'!BQ34=""),"!",IF('Encodage réponses Es'!BQ34="","",'Encodage réponses Es'!BQ34)))</f>
        <v/>
      </c>
      <c r="AG36" s="383" t="str">
        <f t="shared" si="7"/>
        <v/>
      </c>
      <c r="AH36" s="384"/>
      <c r="AI36" s="246" t="str">
        <f>IF(E36="A",E36,IF(AND('Encodage réponses Es'!$BU34="!",'Encodage réponses Es'!R34=""),"!",IF('Encodage réponses Es'!R34="","",'Encodage réponses Es'!R34)))</f>
        <v/>
      </c>
      <c r="AJ36" s="245" t="str">
        <f>IF(E36="A",E36,IF(AND('Encodage réponses Es'!$BU34="!",'Encodage réponses Es'!V34=""),"!",IF('Encodage réponses Es'!V34="","",'Encodage réponses Es'!V34)))</f>
        <v/>
      </c>
      <c r="AK36" s="245" t="str">
        <f>IF(E36="A",E36,IF(AND('Encodage réponses Es'!$BU34="!",'Encodage réponses Es'!W34=""),"!",IF('Encodage réponses Es'!W34="","",'Encodage réponses Es'!W34)))</f>
        <v/>
      </c>
      <c r="AL36" s="245" t="str">
        <f>IF(E36="A",E36,IF(AND('Encodage réponses Es'!$BU34="!",'Encodage réponses Es'!X34=""),"!",IF('Encodage réponses Es'!X34="","",'Encodage réponses Es'!X34)))</f>
        <v/>
      </c>
      <c r="AM36" s="245" t="str">
        <f>IF(E36="A",E36,IF(AND('Encodage réponses Es'!$BU34="!",'Encodage réponses Es'!Y34=""),"!",IF('Encodage réponses Es'!Y34="","",'Encodage réponses Es'!Y34)))</f>
        <v/>
      </c>
      <c r="AN36" s="245" t="str">
        <f>IF(E36="A",E36,IF(AND('Encodage réponses Es'!$BU34="!",'Encodage réponses Es'!AA34=""),"!",IF('Encodage réponses Es'!AA34="","",'Encodage réponses Es'!AA34)))</f>
        <v/>
      </c>
      <c r="AO36" s="245" t="str">
        <f>IF(E36="A",E36,IF(AND('Encodage réponses Es'!$BU34="!",'Encodage réponses Es'!AE34=""),"!",IF('Encodage réponses Es'!AE34="","",'Encodage réponses Es'!AE34)))</f>
        <v/>
      </c>
      <c r="AP36" s="245" t="str">
        <f>IF(E36="A",E36,IF(AND('Encodage réponses Es'!$BU34="!",'Encodage réponses Es'!AG34=""),"!",IF('Encodage réponses Es'!AG34="","",'Encodage réponses Es'!AG34)))</f>
        <v/>
      </c>
      <c r="AQ36" s="245" t="str">
        <f>IF(E36="A",E36,IF(AND('Encodage réponses Es'!$BU34="!",'Encodage réponses Es'!AK34=""),"!",IF('Encodage réponses Es'!AK34="","",'Encodage réponses Es'!AK34)))</f>
        <v/>
      </c>
      <c r="AR36" s="245" t="str">
        <f>IF(E36="A",E36,IF(AND('Encodage réponses Es'!$BU34="!",'Encodage réponses Es'!AN34=""),"!",IF('Encodage réponses Es'!AN34="","",'Encodage réponses Es'!AN34)))</f>
        <v/>
      </c>
      <c r="AS36" s="245" t="str">
        <f>IF(E36="A",E36,IF(AND('Encodage réponses Es'!$BU34="!",'Encodage réponses Es'!BD34=""),"!",IF('Encodage réponses Es'!BD34="","",'Encodage réponses Es'!BD34)))</f>
        <v/>
      </c>
      <c r="AT36" s="245" t="str">
        <f>IF(E36="A",E36,IF(AND('Encodage réponses Es'!$BU34="!",'Encodage réponses Es'!BE34=""),"!",IF('Encodage réponses Es'!BE34="","",'Encodage réponses Es'!BE34)))</f>
        <v/>
      </c>
      <c r="AU36" s="245" t="str">
        <f>IF(E36="A",E36,IF(AND('Encodage réponses Es'!$BU34="!",'Encodage réponses Es'!BI34=""),"!",IF('Encodage réponses Es'!BI34="","",'Encodage réponses Es'!BI34)))</f>
        <v/>
      </c>
      <c r="AV36" s="245" t="str">
        <f>IF(E36="A",E36,IF(AND('Encodage réponses Es'!$BU34="!",'Encodage réponses Es'!BJ34=""),"!",IF('Encodage réponses Es'!BJ34="","",'Encodage réponses Es'!BJ34)))</f>
        <v/>
      </c>
      <c r="AW36" s="245" t="str">
        <f>IF(E36="A",E36,IF(AND('Encodage réponses Es'!$BU34="!",'Encodage réponses Es'!BK34=""),"!",IF('Encodage réponses Es'!BK34="","",'Encodage réponses Es'!BK34)))</f>
        <v/>
      </c>
      <c r="AX36" s="245" t="str">
        <f>IF(E36="A",E36,IF(AND('Encodage réponses Es'!$BU34="!",'Encodage réponses Es'!BL34=""),"!",IF('Encodage réponses Es'!BL34="","",'Encodage réponses Es'!BL34)))</f>
        <v/>
      </c>
      <c r="AY36" s="245" t="str">
        <f>IF(E36="A",E36,IF(AND('Encodage réponses Es'!$BU34="!",'Encodage réponses Es'!BR34=""),"!",IF('Encodage réponses Es'!BR34="","",'Encodage réponses Es'!BR34)))</f>
        <v/>
      </c>
      <c r="AZ36" s="245" t="str">
        <f>IF(E36="A",E36,IF(AND('Encodage réponses Es'!$BU34="!",'Encodage réponses Es'!BT34=""),"!",IF('Encodage réponses Es'!BT34="","",'Encodage réponses Es'!BT34)))</f>
        <v/>
      </c>
      <c r="BA36" s="385" t="str">
        <f t="shared" si="8"/>
        <v/>
      </c>
      <c r="BB36" s="386"/>
      <c r="BC36" s="165" t="str">
        <f>IF(E36="A",E36,IF(AND('Encodage réponses Es'!$BU34="!",'Encodage réponses Es'!M34=""),"!",IF('Encodage réponses Es'!M34="","",'Encodage réponses Es'!M34)))</f>
        <v/>
      </c>
      <c r="BD36" s="165" t="str">
        <f>IF(E36="A",E36,IF(AND('Encodage réponses Es'!$BU34="!",'Encodage réponses Es'!N34=""),"!",IF('Encodage réponses Es'!N34="","",'Encodage réponses Es'!N34)))</f>
        <v/>
      </c>
      <c r="BE36" s="165" t="str">
        <f>IF(E36="A",E36,IF(AND('Encodage réponses Es'!$BU34="!",'Encodage réponses Es'!O34=""),"!",IF('Encodage réponses Es'!O34="","",'Encodage réponses Es'!O34)))</f>
        <v/>
      </c>
      <c r="BF36" s="165" t="str">
        <f>IF(E36="A",E36,IF(AND('Encodage réponses Es'!$BU34="!",'Encodage réponses Es'!P34=""),"!",IF('Encodage réponses Es'!P34="","",'Encodage réponses Es'!P34)))</f>
        <v/>
      </c>
      <c r="BG36" s="138" t="str">
        <f>IF(E36="A",E36,IF(AND('Encodage réponses Es'!$BU34="!",'Encodage réponses Es'!S34=""),"!",IF('Encodage réponses Es'!S34="","",'Encodage réponses Es'!S34)))</f>
        <v/>
      </c>
      <c r="BH36" s="138" t="str">
        <f>IF(E36="A",E36,IF(AND('Encodage réponses Es'!$BU34="!",'Encodage réponses Es'!T34=""),"!",IF('Encodage réponses Es'!T34="","",'Encodage réponses Es'!T34)))</f>
        <v/>
      </c>
      <c r="BI36" s="138" t="str">
        <f>IF(E36="A",E36,IF(AND('Encodage réponses Es'!$BU34="!",'Encodage réponses Es'!U34=""),"!",IF('Encodage réponses Es'!U34="","",'Encodage réponses Es'!U34)))</f>
        <v/>
      </c>
      <c r="BJ36" s="138" t="str">
        <f>IF(E36="A",E36,IF(AND('Encodage réponses Es'!$BU34="!",'Encodage réponses Es'!Z34=""),"!",IF('Encodage réponses Es'!Z34="","",'Encodage réponses Es'!Z34)))</f>
        <v/>
      </c>
      <c r="BK36" s="138" t="str">
        <f>IF(E36="A",E36,IF(AND('Encodage réponses Es'!$BU34="!",'Encodage réponses Es'!AF34=""),"!",IF('Encodage réponses Es'!AF34="","",'Encodage réponses Es'!AF34)))</f>
        <v/>
      </c>
      <c r="BL36" s="138" t="str">
        <f>IF(E36="A",E36,IF(AND('Encodage réponses Es'!$BU34="!",'Encodage réponses Es'!AJ34=""),"!",IF('Encodage réponses Es'!AJ34="","",'Encodage réponses Es'!AJ34)))</f>
        <v/>
      </c>
      <c r="BM36" s="138" t="str">
        <f>IF(E36="A",E36,IF(AND('Encodage réponses Es'!$BU34="!",'Encodage réponses Es'!AO34=""),"!",IF('Encodage réponses Es'!AO34="","",'Encodage réponses Es'!AO34)))</f>
        <v/>
      </c>
      <c r="BN36" s="138" t="str">
        <f>IF(E36="A",E36,IF(AND('Encodage réponses Es'!$BU34="!",'Encodage réponses Es'!AP34=""),"!",IF('Encodage réponses Es'!AP34="","",'Encodage réponses Es'!AP34)))</f>
        <v/>
      </c>
      <c r="BO36" s="138" t="str">
        <f>IF(E36="A",E36,IF(AND('Encodage réponses Es'!$BU34="!",'Encodage réponses Es'!AQ34=""),"!",IF('Encodage réponses Es'!AQ34="","",'Encodage réponses Es'!AQ34)))</f>
        <v/>
      </c>
      <c r="BP36" s="138" t="str">
        <f>IF(E36="A",E36,IF(AND('Encodage réponses Es'!$BU34="!",'Encodage réponses Es'!AR34=""),"!",IF('Encodage réponses Es'!AR34="","",'Encodage réponses Es'!AR34)))</f>
        <v/>
      </c>
      <c r="BQ36" s="138" t="str">
        <f>IF(E36="A",E36,IF(AND('Encodage réponses Es'!$BU34="!",'Encodage réponses Es'!AS34=""),"!",IF('Encodage réponses Es'!AS34="","",'Encodage réponses Es'!AS34)))</f>
        <v/>
      </c>
      <c r="BR36" s="138" t="str">
        <f>IF(E36="A",E36,IF(AND('Encodage réponses Es'!$BU34="!",'Encodage réponses Es'!AT34=""),"!",IF('Encodage réponses Es'!AT34="","",'Encodage réponses Es'!AT34)))</f>
        <v/>
      </c>
      <c r="BS36" s="138" t="str">
        <f>IF(E36="A",E36,IF(AND('Encodage réponses Es'!$BU34="!",'Encodage réponses Es'!AU34=""),"!",IF('Encodage réponses Es'!AU34="","",'Encodage réponses Es'!AU34)))</f>
        <v/>
      </c>
      <c r="BT36" s="138" t="str">
        <f>IF(E36="A",E36,IF(AND('Encodage réponses Es'!$BU34="!",'Encodage réponses Es'!AV34=""),"!",IF('Encodage réponses Es'!AV34="","",'Encodage réponses Es'!AV34)))</f>
        <v/>
      </c>
      <c r="BU36" s="138" t="str">
        <f>IF(E36="A",E36,IF(AND('Encodage réponses Es'!$BU34="!",'Encodage réponses Es'!AW34=""),"!",IF('Encodage réponses Es'!AW34="","",'Encodage réponses Es'!AW34)))</f>
        <v/>
      </c>
      <c r="BV36" s="138" t="str">
        <f>IF(E36="A",E36,IF(AND('Encodage réponses Es'!$BU34="!",'Encodage réponses Es'!AX34=""),"!",IF('Encodage réponses Es'!AX34="","",'Encodage réponses Es'!AX34)))</f>
        <v/>
      </c>
      <c r="BW36" s="138" t="str">
        <f>IF(E36="A",E36,IF(AND('Encodage réponses Es'!$BU34="!",'Encodage réponses Es'!AY34=""),"!",IF('Encodage réponses Es'!AY34="","",'Encodage réponses Es'!AY34)))</f>
        <v/>
      </c>
      <c r="BX36" s="138" t="str">
        <f>IF(E36="A",E36,IF(AND('Encodage réponses Es'!$BU34="!",'Encodage réponses Es'!AZ34=""),"!",IF('Encodage réponses Es'!AZ34="","",'Encodage réponses Es'!AZ34)))</f>
        <v/>
      </c>
      <c r="BY36" s="138" t="str">
        <f>IF(E36="A",E36,IF(AND('Encodage réponses Es'!$BU34="!",'Encodage réponses Es'!BA34=""),"!",IF('Encodage réponses Es'!BA34="","",'Encodage réponses Es'!BA34)))</f>
        <v/>
      </c>
      <c r="BZ36" s="138" t="str">
        <f>IF(E36="A",E36,IF(AND('Encodage réponses Es'!$BU34="!",'Encodage réponses Es'!BB34=""),"!",IF('Encodage réponses Es'!BB34="","",'Encodage réponses Es'!BB34)))</f>
        <v/>
      </c>
      <c r="CA36" s="138" t="str">
        <f>IF(E36="A",E36,IF(AND('Encodage réponses Es'!$BU34="!",'Encodage réponses Es'!BF34=""),"!",IF('Encodage réponses Es'!BF34="","",'Encodage réponses Es'!BF34)))</f>
        <v/>
      </c>
      <c r="CB36" s="138" t="str">
        <f>IF(E36="A",E36,IF(AND('Encodage réponses Es'!$BU34="!",'Encodage réponses Es'!BG34=""),"!",IF('Encodage réponses Es'!BG34="","",'Encodage réponses Es'!BG34)))</f>
        <v/>
      </c>
      <c r="CC36" s="138" t="str">
        <f>IF(E36="A",E36,IF(AND('Encodage réponses Es'!$BU34="!",'Encodage réponses Es'!BH34=""),"!",IF('Encodage réponses Es'!BH34="","",'Encodage réponses Es'!BH34)))</f>
        <v/>
      </c>
      <c r="CD36" s="138" t="str">
        <f>IF(E36="A",E36,IF(AND('Encodage réponses Es'!$BU34="!",'Encodage réponses Es'!BM34=""),"!",IF('Encodage réponses Es'!BM34="","",'Encodage réponses Es'!BM34)))</f>
        <v/>
      </c>
      <c r="CE36" s="138" t="str">
        <f>IF(E36="A",E36,IF(AND('Encodage réponses Es'!$BU34="!",'Encodage réponses Es'!BS34=""),"!",IF('Encodage réponses Es'!BS34="","",'Encodage réponses Es'!BS34)))</f>
        <v/>
      </c>
      <c r="CF36" s="383" t="str">
        <f t="shared" si="9"/>
        <v/>
      </c>
      <c r="CG36" s="384"/>
    </row>
    <row r="37" spans="1:85" x14ac:dyDescent="0.25">
      <c r="A37" s="440"/>
      <c r="B37" s="441"/>
      <c r="C37" s="19">
        <v>33</v>
      </c>
      <c r="D37" s="248" t="str">
        <f>IF('Encodage réponses Es'!F35=0,"",'Encodage réponses Es'!F35)</f>
        <v/>
      </c>
      <c r="E37" s="250" t="str">
        <f>IF('Encodage réponses Es'!I35="","",'Encodage réponses Es'!I35)</f>
        <v/>
      </c>
      <c r="F37" s="73"/>
      <c r="G37" s="258" t="str">
        <f t="shared" si="0"/>
        <v/>
      </c>
      <c r="H37" s="135" t="str">
        <f t="shared" si="1"/>
        <v/>
      </c>
      <c r="I37" s="140"/>
      <c r="J37" s="258" t="str">
        <f t="shared" si="2"/>
        <v/>
      </c>
      <c r="K37" s="135" t="str">
        <f t="shared" si="3"/>
        <v/>
      </c>
      <c r="L37" s="139"/>
      <c r="M37" s="160" t="str">
        <f t="shared" si="4"/>
        <v/>
      </c>
      <c r="N37" s="135" t="str">
        <f t="shared" si="5"/>
        <v/>
      </c>
      <c r="O37" s="127"/>
      <c r="P37" s="245" t="str">
        <f>IF(E37="A",E37,IF(AND('Encodage réponses Es'!$BU35="!",'Encodage réponses Es'!Q35=""),"!",IF('Encodage réponses Es'!Q35="","",'Encodage réponses Es'!Q35)))</f>
        <v/>
      </c>
      <c r="Q37" s="245" t="str">
        <f>IF(E37="A",E37,IF(AND('Encodage réponses Es'!$BU35="!",'Encodage réponses Es'!AH35=""),"!",IF('Encodage réponses Es'!AH35="","",'Encodage réponses Es'!AH35)))</f>
        <v/>
      </c>
      <c r="R37" s="245" t="str">
        <f>IF(E37="A",E37,IF(AND('Encodage réponses Es'!$BU35="!",'Encodage réponses Es'!BC35=""),"!",IF('Encodage réponses Es'!BC35="","",'Encodage réponses Es'!BC35)))</f>
        <v/>
      </c>
      <c r="S37" s="245" t="str">
        <f>IF(E37="A",E37,IF(AND('Encodage réponses Es'!$BU35="!",'Encodage réponses Es'!BN35=""),"!",IF('Encodage réponses Es'!BN35="","",'Encodage réponses Es'!BN35)))</f>
        <v/>
      </c>
      <c r="T37" s="383" t="str">
        <f t="shared" si="6"/>
        <v/>
      </c>
      <c r="U37" s="384"/>
      <c r="V37" s="246" t="str">
        <f>IF(E37="A",E37,IF(AND('Encodage réponses Es'!$BU35="!",'Encodage réponses Es'!K35=""),"!",IF('Encodage réponses Es'!K35="","",'Encodage réponses Es'!K35)))</f>
        <v/>
      </c>
      <c r="W37" s="245" t="str">
        <f>IF(E37="A",E37,IF(AND('Encodage réponses Es'!$BU35="!",'Encodage réponses Es'!L35=""),"!",IF('Encodage réponses Es'!L35="","",'Encodage réponses Es'!L35)))</f>
        <v/>
      </c>
      <c r="X37" s="245" t="str">
        <f>IF(E37="A",E37,IF(AND('Encodage réponses Es'!$BU35="!",'Encodage réponses Es'!AB35=""),"!",IF('Encodage réponses Es'!AB35="","",'Encodage réponses Es'!AB35)))</f>
        <v/>
      </c>
      <c r="Y37" s="245" t="str">
        <f>IF(E37="A",E37,IF(AND('Encodage réponses Es'!$BU35="!",'Encodage réponses Es'!AC35=""),"!",IF('Encodage réponses Es'!AC35="","",'Encodage réponses Es'!AC35)))</f>
        <v/>
      </c>
      <c r="Z37" s="245" t="str">
        <f>IF(E37="A",E37,IF(AND('Encodage réponses Es'!$BU35="!",'Encodage réponses Es'!AD35=""),"!",IF('Encodage réponses Es'!AD35="","",'Encodage réponses Es'!AD35)))</f>
        <v/>
      </c>
      <c r="AA37" s="245" t="str">
        <f>IF(E37="A",E37,IF(AND('Encodage réponses Es'!$BU35="!",'Encodage réponses Es'!AI35=""),"!",IF('Encodage réponses Es'!AI35="","",'Encodage réponses Es'!AI35)))</f>
        <v/>
      </c>
      <c r="AB37" s="245" t="str">
        <f>IF(E37="A",E37,IF(AND('Encodage réponses Es'!$BU35="!",'Encodage réponses Es'!AL35=""),"!",IF('Encodage réponses Es'!AL35="","",'Encodage réponses Es'!AL35)))</f>
        <v/>
      </c>
      <c r="AC37" s="245" t="str">
        <f>IF(E37="A",E37,IF(AND('Encodage réponses Es'!$BU35="!",'Encodage réponses Es'!AM35=""),"!",IF('Encodage réponses Es'!AM35="","",'Encodage réponses Es'!AM35)))</f>
        <v/>
      </c>
      <c r="AD37" s="245" t="str">
        <f>IF(E37="A",E37,IF(AND('Encodage réponses Es'!$BU35="!",'Encodage réponses Es'!BO35=""),"!",IF('Encodage réponses Es'!BO35="","",'Encodage réponses Es'!BO35)))</f>
        <v/>
      </c>
      <c r="AE37" s="245" t="str">
        <f>IF(E37="A",E37,IF(AND('Encodage réponses Es'!$BU35="!",'Encodage réponses Es'!BP35=""),"!",IF('Encodage réponses Es'!BP35="","",'Encodage réponses Es'!BP35)))</f>
        <v/>
      </c>
      <c r="AF37" s="245" t="str">
        <f>IF(E37="A",E37,IF(AND('Encodage réponses Es'!$BU35="!",'Encodage réponses Es'!BQ35=""),"!",IF('Encodage réponses Es'!BQ35="","",'Encodage réponses Es'!BQ35)))</f>
        <v/>
      </c>
      <c r="AG37" s="383" t="str">
        <f t="shared" si="7"/>
        <v/>
      </c>
      <c r="AH37" s="384"/>
      <c r="AI37" s="246" t="str">
        <f>IF(E37="A",E37,IF(AND('Encodage réponses Es'!$BU35="!",'Encodage réponses Es'!R35=""),"!",IF('Encodage réponses Es'!R35="","",'Encodage réponses Es'!R35)))</f>
        <v/>
      </c>
      <c r="AJ37" s="245" t="str">
        <f>IF(E37="A",E37,IF(AND('Encodage réponses Es'!$BU35="!",'Encodage réponses Es'!V35=""),"!",IF('Encodage réponses Es'!V35="","",'Encodage réponses Es'!V35)))</f>
        <v/>
      </c>
      <c r="AK37" s="245" t="str">
        <f>IF(E37="A",E37,IF(AND('Encodage réponses Es'!$BU35="!",'Encodage réponses Es'!W35=""),"!",IF('Encodage réponses Es'!W35="","",'Encodage réponses Es'!W35)))</f>
        <v/>
      </c>
      <c r="AL37" s="245" t="str">
        <f>IF(E37="A",E37,IF(AND('Encodage réponses Es'!$BU35="!",'Encodage réponses Es'!X35=""),"!",IF('Encodage réponses Es'!X35="","",'Encodage réponses Es'!X35)))</f>
        <v/>
      </c>
      <c r="AM37" s="245" t="str">
        <f>IF(E37="A",E37,IF(AND('Encodage réponses Es'!$BU35="!",'Encodage réponses Es'!Y35=""),"!",IF('Encodage réponses Es'!Y35="","",'Encodage réponses Es'!Y35)))</f>
        <v/>
      </c>
      <c r="AN37" s="245" t="str">
        <f>IF(E37="A",E37,IF(AND('Encodage réponses Es'!$BU35="!",'Encodage réponses Es'!AA35=""),"!",IF('Encodage réponses Es'!AA35="","",'Encodage réponses Es'!AA35)))</f>
        <v/>
      </c>
      <c r="AO37" s="245" t="str">
        <f>IF(E37="A",E37,IF(AND('Encodage réponses Es'!$BU35="!",'Encodage réponses Es'!AE35=""),"!",IF('Encodage réponses Es'!AE35="","",'Encodage réponses Es'!AE35)))</f>
        <v/>
      </c>
      <c r="AP37" s="245" t="str">
        <f>IF(E37="A",E37,IF(AND('Encodage réponses Es'!$BU35="!",'Encodage réponses Es'!AG35=""),"!",IF('Encodage réponses Es'!AG35="","",'Encodage réponses Es'!AG35)))</f>
        <v/>
      </c>
      <c r="AQ37" s="245" t="str">
        <f>IF(E37="A",E37,IF(AND('Encodage réponses Es'!$BU35="!",'Encodage réponses Es'!AK35=""),"!",IF('Encodage réponses Es'!AK35="","",'Encodage réponses Es'!AK35)))</f>
        <v/>
      </c>
      <c r="AR37" s="245" t="str">
        <f>IF(E37="A",E37,IF(AND('Encodage réponses Es'!$BU35="!",'Encodage réponses Es'!AN35=""),"!",IF('Encodage réponses Es'!AN35="","",'Encodage réponses Es'!AN35)))</f>
        <v/>
      </c>
      <c r="AS37" s="245" t="str">
        <f>IF(E37="A",E37,IF(AND('Encodage réponses Es'!$BU35="!",'Encodage réponses Es'!BD35=""),"!",IF('Encodage réponses Es'!BD35="","",'Encodage réponses Es'!BD35)))</f>
        <v/>
      </c>
      <c r="AT37" s="245" t="str">
        <f>IF(E37="A",E37,IF(AND('Encodage réponses Es'!$BU35="!",'Encodage réponses Es'!BE35=""),"!",IF('Encodage réponses Es'!BE35="","",'Encodage réponses Es'!BE35)))</f>
        <v/>
      </c>
      <c r="AU37" s="245" t="str">
        <f>IF(E37="A",E37,IF(AND('Encodage réponses Es'!$BU35="!",'Encodage réponses Es'!BI35=""),"!",IF('Encodage réponses Es'!BI35="","",'Encodage réponses Es'!BI35)))</f>
        <v/>
      </c>
      <c r="AV37" s="245" t="str">
        <f>IF(E37="A",E37,IF(AND('Encodage réponses Es'!$BU35="!",'Encodage réponses Es'!BJ35=""),"!",IF('Encodage réponses Es'!BJ35="","",'Encodage réponses Es'!BJ35)))</f>
        <v/>
      </c>
      <c r="AW37" s="245" t="str">
        <f>IF(E37="A",E37,IF(AND('Encodage réponses Es'!$BU35="!",'Encodage réponses Es'!BK35=""),"!",IF('Encodage réponses Es'!BK35="","",'Encodage réponses Es'!BK35)))</f>
        <v/>
      </c>
      <c r="AX37" s="245" t="str">
        <f>IF(E37="A",E37,IF(AND('Encodage réponses Es'!$BU35="!",'Encodage réponses Es'!BL35=""),"!",IF('Encodage réponses Es'!BL35="","",'Encodage réponses Es'!BL35)))</f>
        <v/>
      </c>
      <c r="AY37" s="245" t="str">
        <f>IF(E37="A",E37,IF(AND('Encodage réponses Es'!$BU35="!",'Encodage réponses Es'!BR35=""),"!",IF('Encodage réponses Es'!BR35="","",'Encodage réponses Es'!BR35)))</f>
        <v/>
      </c>
      <c r="AZ37" s="245" t="str">
        <f>IF(E37="A",E37,IF(AND('Encodage réponses Es'!$BU35="!",'Encodage réponses Es'!BT35=""),"!",IF('Encodage réponses Es'!BT35="","",'Encodage réponses Es'!BT35)))</f>
        <v/>
      </c>
      <c r="BA37" s="385" t="str">
        <f t="shared" si="8"/>
        <v/>
      </c>
      <c r="BB37" s="386"/>
      <c r="BC37" s="165" t="str">
        <f>IF(E37="A",E37,IF(AND('Encodage réponses Es'!$BU35="!",'Encodage réponses Es'!M35=""),"!",IF('Encodage réponses Es'!M35="","",'Encodage réponses Es'!M35)))</f>
        <v/>
      </c>
      <c r="BD37" s="165" t="str">
        <f>IF(E37="A",E37,IF(AND('Encodage réponses Es'!$BU35="!",'Encodage réponses Es'!N35=""),"!",IF('Encodage réponses Es'!N35="","",'Encodage réponses Es'!N35)))</f>
        <v/>
      </c>
      <c r="BE37" s="165" t="str">
        <f>IF(E37="A",E37,IF(AND('Encodage réponses Es'!$BU35="!",'Encodage réponses Es'!O35=""),"!",IF('Encodage réponses Es'!O35="","",'Encodage réponses Es'!O35)))</f>
        <v/>
      </c>
      <c r="BF37" s="165" t="str">
        <f>IF(E37="A",E37,IF(AND('Encodage réponses Es'!$BU35="!",'Encodage réponses Es'!P35=""),"!",IF('Encodage réponses Es'!P35="","",'Encodage réponses Es'!P35)))</f>
        <v/>
      </c>
      <c r="BG37" s="138" t="str">
        <f>IF(E37="A",E37,IF(AND('Encodage réponses Es'!$BU35="!",'Encodage réponses Es'!S35=""),"!",IF('Encodage réponses Es'!S35="","",'Encodage réponses Es'!S35)))</f>
        <v/>
      </c>
      <c r="BH37" s="138" t="str">
        <f>IF(E37="A",E37,IF(AND('Encodage réponses Es'!$BU35="!",'Encodage réponses Es'!T35=""),"!",IF('Encodage réponses Es'!T35="","",'Encodage réponses Es'!T35)))</f>
        <v/>
      </c>
      <c r="BI37" s="138" t="str">
        <f>IF(E37="A",E37,IF(AND('Encodage réponses Es'!$BU35="!",'Encodage réponses Es'!U35=""),"!",IF('Encodage réponses Es'!U35="","",'Encodage réponses Es'!U35)))</f>
        <v/>
      </c>
      <c r="BJ37" s="138" t="str">
        <f>IF(E37="A",E37,IF(AND('Encodage réponses Es'!$BU35="!",'Encodage réponses Es'!Z35=""),"!",IF('Encodage réponses Es'!Z35="","",'Encodage réponses Es'!Z35)))</f>
        <v/>
      </c>
      <c r="BK37" s="138" t="str">
        <f>IF(E37="A",E37,IF(AND('Encodage réponses Es'!$BU35="!",'Encodage réponses Es'!AF35=""),"!",IF('Encodage réponses Es'!AF35="","",'Encodage réponses Es'!AF35)))</f>
        <v/>
      </c>
      <c r="BL37" s="138" t="str">
        <f>IF(E37="A",E37,IF(AND('Encodage réponses Es'!$BU35="!",'Encodage réponses Es'!AJ35=""),"!",IF('Encodage réponses Es'!AJ35="","",'Encodage réponses Es'!AJ35)))</f>
        <v/>
      </c>
      <c r="BM37" s="138" t="str">
        <f>IF(E37="A",E37,IF(AND('Encodage réponses Es'!$BU35="!",'Encodage réponses Es'!AO35=""),"!",IF('Encodage réponses Es'!AO35="","",'Encodage réponses Es'!AO35)))</f>
        <v/>
      </c>
      <c r="BN37" s="138" t="str">
        <f>IF(E37="A",E37,IF(AND('Encodage réponses Es'!$BU35="!",'Encodage réponses Es'!AP35=""),"!",IF('Encodage réponses Es'!AP35="","",'Encodage réponses Es'!AP35)))</f>
        <v/>
      </c>
      <c r="BO37" s="138" t="str">
        <f>IF(E37="A",E37,IF(AND('Encodage réponses Es'!$BU35="!",'Encodage réponses Es'!AQ35=""),"!",IF('Encodage réponses Es'!AQ35="","",'Encodage réponses Es'!AQ35)))</f>
        <v/>
      </c>
      <c r="BP37" s="138" t="str">
        <f>IF(E37="A",E37,IF(AND('Encodage réponses Es'!$BU35="!",'Encodage réponses Es'!AR35=""),"!",IF('Encodage réponses Es'!AR35="","",'Encodage réponses Es'!AR35)))</f>
        <v/>
      </c>
      <c r="BQ37" s="138" t="str">
        <f>IF(E37="A",E37,IF(AND('Encodage réponses Es'!$BU35="!",'Encodage réponses Es'!AS35=""),"!",IF('Encodage réponses Es'!AS35="","",'Encodage réponses Es'!AS35)))</f>
        <v/>
      </c>
      <c r="BR37" s="138" t="str">
        <f>IF(E37="A",E37,IF(AND('Encodage réponses Es'!$BU35="!",'Encodage réponses Es'!AT35=""),"!",IF('Encodage réponses Es'!AT35="","",'Encodage réponses Es'!AT35)))</f>
        <v/>
      </c>
      <c r="BS37" s="138" t="str">
        <f>IF(E37="A",E37,IF(AND('Encodage réponses Es'!$BU35="!",'Encodage réponses Es'!AU35=""),"!",IF('Encodage réponses Es'!AU35="","",'Encodage réponses Es'!AU35)))</f>
        <v/>
      </c>
      <c r="BT37" s="138" t="str">
        <f>IF(E37="A",E37,IF(AND('Encodage réponses Es'!$BU35="!",'Encodage réponses Es'!AV35=""),"!",IF('Encodage réponses Es'!AV35="","",'Encodage réponses Es'!AV35)))</f>
        <v/>
      </c>
      <c r="BU37" s="138" t="str">
        <f>IF(E37="A",E37,IF(AND('Encodage réponses Es'!$BU35="!",'Encodage réponses Es'!AW35=""),"!",IF('Encodage réponses Es'!AW35="","",'Encodage réponses Es'!AW35)))</f>
        <v/>
      </c>
      <c r="BV37" s="138" t="str">
        <f>IF(E37="A",E37,IF(AND('Encodage réponses Es'!$BU35="!",'Encodage réponses Es'!AX35=""),"!",IF('Encodage réponses Es'!AX35="","",'Encodage réponses Es'!AX35)))</f>
        <v/>
      </c>
      <c r="BW37" s="138" t="str">
        <f>IF(E37="A",E37,IF(AND('Encodage réponses Es'!$BU35="!",'Encodage réponses Es'!AY35=""),"!",IF('Encodage réponses Es'!AY35="","",'Encodage réponses Es'!AY35)))</f>
        <v/>
      </c>
      <c r="BX37" s="138" t="str">
        <f>IF(E37="A",E37,IF(AND('Encodage réponses Es'!$BU35="!",'Encodage réponses Es'!AZ35=""),"!",IF('Encodage réponses Es'!AZ35="","",'Encodage réponses Es'!AZ35)))</f>
        <v/>
      </c>
      <c r="BY37" s="138" t="str">
        <f>IF(E37="A",E37,IF(AND('Encodage réponses Es'!$BU35="!",'Encodage réponses Es'!BA35=""),"!",IF('Encodage réponses Es'!BA35="","",'Encodage réponses Es'!BA35)))</f>
        <v/>
      </c>
      <c r="BZ37" s="138" t="str">
        <f>IF(E37="A",E37,IF(AND('Encodage réponses Es'!$BU35="!",'Encodage réponses Es'!BB35=""),"!",IF('Encodage réponses Es'!BB35="","",'Encodage réponses Es'!BB35)))</f>
        <v/>
      </c>
      <c r="CA37" s="138" t="str">
        <f>IF(E37="A",E37,IF(AND('Encodage réponses Es'!$BU35="!",'Encodage réponses Es'!BF35=""),"!",IF('Encodage réponses Es'!BF35="","",'Encodage réponses Es'!BF35)))</f>
        <v/>
      </c>
      <c r="CB37" s="138" t="str">
        <f>IF(E37="A",E37,IF(AND('Encodage réponses Es'!$BU35="!",'Encodage réponses Es'!BG35=""),"!",IF('Encodage réponses Es'!BG35="","",'Encodage réponses Es'!BG35)))</f>
        <v/>
      </c>
      <c r="CC37" s="138" t="str">
        <f>IF(E37="A",E37,IF(AND('Encodage réponses Es'!$BU35="!",'Encodage réponses Es'!BH35=""),"!",IF('Encodage réponses Es'!BH35="","",'Encodage réponses Es'!BH35)))</f>
        <v/>
      </c>
      <c r="CD37" s="138" t="str">
        <f>IF(E37="A",E37,IF(AND('Encodage réponses Es'!$BU35="!",'Encodage réponses Es'!BM35=""),"!",IF('Encodage réponses Es'!BM35="","",'Encodage réponses Es'!BM35)))</f>
        <v/>
      </c>
      <c r="CE37" s="138" t="str">
        <f>IF(E37="A",E37,IF(AND('Encodage réponses Es'!$BU35="!",'Encodage réponses Es'!BS35=""),"!",IF('Encodage réponses Es'!BS35="","",'Encodage réponses Es'!BS35)))</f>
        <v/>
      </c>
      <c r="CF37" s="383" t="str">
        <f t="shared" si="9"/>
        <v/>
      </c>
      <c r="CG37" s="384"/>
    </row>
    <row r="38" spans="1:85" ht="12.75" customHeight="1" thickBot="1" x14ac:dyDescent="0.3">
      <c r="A38" s="442"/>
      <c r="B38" s="443"/>
      <c r="C38" s="20">
        <v>34</v>
      </c>
      <c r="D38" s="249" t="str">
        <f>IF('Encodage réponses Es'!F36=0,"",'Encodage réponses Es'!F36)</f>
        <v/>
      </c>
      <c r="E38" s="252" t="str">
        <f>IF('Encodage réponses Es'!I36="","",'Encodage réponses Es'!I36)</f>
        <v/>
      </c>
      <c r="F38" s="74"/>
      <c r="G38" s="260" t="str">
        <f t="shared" si="0"/>
        <v/>
      </c>
      <c r="H38" s="136" t="str">
        <f t="shared" si="1"/>
        <v/>
      </c>
      <c r="I38" s="140"/>
      <c r="J38" s="260" t="str">
        <f t="shared" si="2"/>
        <v/>
      </c>
      <c r="K38" s="136" t="str">
        <f t="shared" si="3"/>
        <v/>
      </c>
      <c r="L38" s="139"/>
      <c r="M38" s="164" t="str">
        <f t="shared" si="4"/>
        <v/>
      </c>
      <c r="N38" s="136" t="str">
        <f t="shared" si="5"/>
        <v/>
      </c>
      <c r="O38" s="128"/>
      <c r="P38" s="245" t="str">
        <f>IF(E38="A",E38,IF(AND('Encodage réponses Es'!$BU36="!",'Encodage réponses Es'!Q36=""),"!",IF('Encodage réponses Es'!Q36="","",'Encodage réponses Es'!Q36)))</f>
        <v/>
      </c>
      <c r="Q38" s="245" t="str">
        <f>IF(E38="A",E38,IF(AND('Encodage réponses Es'!$BU36="!",'Encodage réponses Es'!AH36=""),"!",IF('Encodage réponses Es'!AH36="","",'Encodage réponses Es'!AH36)))</f>
        <v/>
      </c>
      <c r="R38" s="245" t="str">
        <f>IF(E38="A",E38,IF(AND('Encodage réponses Es'!$BU36="!",'Encodage réponses Es'!BC36=""),"!",IF('Encodage réponses Es'!BC36="","",'Encodage réponses Es'!BC36)))</f>
        <v/>
      </c>
      <c r="S38" s="245" t="str">
        <f>IF(E38="A",E38,IF(AND('Encodage réponses Es'!$BU36="!",'Encodage réponses Es'!BN36=""),"!",IF('Encodage réponses Es'!BN36="","",'Encodage réponses Es'!BN36)))</f>
        <v/>
      </c>
      <c r="T38" s="383" t="str">
        <f t="shared" si="6"/>
        <v/>
      </c>
      <c r="U38" s="384"/>
      <c r="V38" s="246" t="str">
        <f>IF(E38="A",E38,IF(AND('Encodage réponses Es'!$BU36="!",'Encodage réponses Es'!K36=""),"!",IF('Encodage réponses Es'!K36="","",'Encodage réponses Es'!K36)))</f>
        <v/>
      </c>
      <c r="W38" s="245" t="str">
        <f>IF(E38="A",E38,IF(AND('Encodage réponses Es'!$BU36="!",'Encodage réponses Es'!L36=""),"!",IF('Encodage réponses Es'!L36="","",'Encodage réponses Es'!L36)))</f>
        <v/>
      </c>
      <c r="X38" s="245" t="str">
        <f>IF(E38="A",E38,IF(AND('Encodage réponses Es'!$BU36="!",'Encodage réponses Es'!AB36=""),"!",IF('Encodage réponses Es'!AB36="","",'Encodage réponses Es'!AB36)))</f>
        <v/>
      </c>
      <c r="Y38" s="245" t="str">
        <f>IF(E38="A",E38,IF(AND('Encodage réponses Es'!$BU36="!",'Encodage réponses Es'!AC36=""),"!",IF('Encodage réponses Es'!AC36="","",'Encodage réponses Es'!AC36)))</f>
        <v/>
      </c>
      <c r="Z38" s="245" t="str">
        <f>IF(E38="A",E38,IF(AND('Encodage réponses Es'!$BU36="!",'Encodage réponses Es'!AD36=""),"!",IF('Encodage réponses Es'!AD36="","",'Encodage réponses Es'!AD36)))</f>
        <v/>
      </c>
      <c r="AA38" s="245" t="str">
        <f>IF(E38="A",E38,IF(AND('Encodage réponses Es'!$BU36="!",'Encodage réponses Es'!AI36=""),"!",IF('Encodage réponses Es'!AI36="","",'Encodage réponses Es'!AI36)))</f>
        <v/>
      </c>
      <c r="AB38" s="245" t="str">
        <f>IF(E38="A",E38,IF(AND('Encodage réponses Es'!$BU36="!",'Encodage réponses Es'!AL36=""),"!",IF('Encodage réponses Es'!AL36="","",'Encodage réponses Es'!AL36)))</f>
        <v/>
      </c>
      <c r="AC38" s="245" t="str">
        <f>IF(E38="A",E38,IF(AND('Encodage réponses Es'!$BU36="!",'Encodage réponses Es'!AM36=""),"!",IF('Encodage réponses Es'!AM36="","",'Encodage réponses Es'!AM36)))</f>
        <v/>
      </c>
      <c r="AD38" s="245" t="str">
        <f>IF(E38="A",E38,IF(AND('Encodage réponses Es'!$BU36="!",'Encodage réponses Es'!BO36=""),"!",IF('Encodage réponses Es'!BO36="","",'Encodage réponses Es'!BO36)))</f>
        <v/>
      </c>
      <c r="AE38" s="245" t="str">
        <f>IF(E38="A",E38,IF(AND('Encodage réponses Es'!$BU36="!",'Encodage réponses Es'!BP36=""),"!",IF('Encodage réponses Es'!BP36="","",'Encodage réponses Es'!BP36)))</f>
        <v/>
      </c>
      <c r="AF38" s="245" t="str">
        <f>IF(E38="A",E38,IF(AND('Encodage réponses Es'!$BU36="!",'Encodage réponses Es'!BQ36=""),"!",IF('Encodage réponses Es'!BQ36="","",'Encodage réponses Es'!BQ36)))</f>
        <v/>
      </c>
      <c r="AG38" s="383" t="str">
        <f t="shared" si="7"/>
        <v/>
      </c>
      <c r="AH38" s="384"/>
      <c r="AI38" s="246" t="str">
        <f>IF(E38="A",E38,IF(AND('Encodage réponses Es'!$BU36="!",'Encodage réponses Es'!R36=""),"!",IF('Encodage réponses Es'!R36="","",'Encodage réponses Es'!R36)))</f>
        <v/>
      </c>
      <c r="AJ38" s="245" t="str">
        <f>IF(E38="A",E38,IF(AND('Encodage réponses Es'!$BU36="!",'Encodage réponses Es'!V36=""),"!",IF('Encodage réponses Es'!V36="","",'Encodage réponses Es'!V36)))</f>
        <v/>
      </c>
      <c r="AK38" s="245" t="str">
        <f>IF(E38="A",E38,IF(AND('Encodage réponses Es'!$BU36="!",'Encodage réponses Es'!W36=""),"!",IF('Encodage réponses Es'!W36="","",'Encodage réponses Es'!W36)))</f>
        <v/>
      </c>
      <c r="AL38" s="245" t="str">
        <f>IF(E38="A",E38,IF(AND('Encodage réponses Es'!$BU36="!",'Encodage réponses Es'!X36=""),"!",IF('Encodage réponses Es'!X36="","",'Encodage réponses Es'!X36)))</f>
        <v/>
      </c>
      <c r="AM38" s="245" t="str">
        <f>IF(E38="A",E38,IF(AND('Encodage réponses Es'!$BU36="!",'Encodage réponses Es'!Y36=""),"!",IF('Encodage réponses Es'!Y36="","",'Encodage réponses Es'!Y36)))</f>
        <v/>
      </c>
      <c r="AN38" s="245" t="str">
        <f>IF(E38="A",E38,IF(AND('Encodage réponses Es'!$BU36="!",'Encodage réponses Es'!AA36=""),"!",IF('Encodage réponses Es'!AA36="","",'Encodage réponses Es'!AA36)))</f>
        <v/>
      </c>
      <c r="AO38" s="245" t="str">
        <f>IF(E38="A",E38,IF(AND('Encodage réponses Es'!$BU36="!",'Encodage réponses Es'!AE36=""),"!",IF('Encodage réponses Es'!AE36="","",'Encodage réponses Es'!AE36)))</f>
        <v/>
      </c>
      <c r="AP38" s="245" t="str">
        <f>IF(E38="A",E38,IF(AND('Encodage réponses Es'!$BU36="!",'Encodage réponses Es'!AG36=""),"!",IF('Encodage réponses Es'!AG36="","",'Encodage réponses Es'!AG36)))</f>
        <v/>
      </c>
      <c r="AQ38" s="245" t="str">
        <f>IF(E38="A",E38,IF(AND('Encodage réponses Es'!$BU36="!",'Encodage réponses Es'!AK36=""),"!",IF('Encodage réponses Es'!AK36="","",'Encodage réponses Es'!AK36)))</f>
        <v/>
      </c>
      <c r="AR38" s="245" t="str">
        <f>IF(E38="A",E38,IF(AND('Encodage réponses Es'!$BU36="!",'Encodage réponses Es'!AN36=""),"!",IF('Encodage réponses Es'!AN36="","",'Encodage réponses Es'!AN36)))</f>
        <v/>
      </c>
      <c r="AS38" s="245" t="str">
        <f>IF(E38="A",E38,IF(AND('Encodage réponses Es'!$BU36="!",'Encodage réponses Es'!BD36=""),"!",IF('Encodage réponses Es'!BD36="","",'Encodage réponses Es'!BD36)))</f>
        <v/>
      </c>
      <c r="AT38" s="245" t="str">
        <f>IF(E38="A",E38,IF(AND('Encodage réponses Es'!$BU36="!",'Encodage réponses Es'!BE36=""),"!",IF('Encodage réponses Es'!BE36="","",'Encodage réponses Es'!BE36)))</f>
        <v/>
      </c>
      <c r="AU38" s="245" t="str">
        <f>IF(E38="A",E38,IF(AND('Encodage réponses Es'!$BU36="!",'Encodage réponses Es'!BI36=""),"!",IF('Encodage réponses Es'!BI36="","",'Encodage réponses Es'!BI36)))</f>
        <v/>
      </c>
      <c r="AV38" s="245" t="str">
        <f>IF(E38="A",E38,IF(AND('Encodage réponses Es'!$BU36="!",'Encodage réponses Es'!BJ36=""),"!",IF('Encodage réponses Es'!BJ36="","",'Encodage réponses Es'!BJ36)))</f>
        <v/>
      </c>
      <c r="AW38" s="245" t="str">
        <f>IF(E38="A",E38,IF(AND('Encodage réponses Es'!$BU36="!",'Encodage réponses Es'!BK36=""),"!",IF('Encodage réponses Es'!BK36="","",'Encodage réponses Es'!BK36)))</f>
        <v/>
      </c>
      <c r="AX38" s="245" t="str">
        <f>IF(E38="A",E38,IF(AND('Encodage réponses Es'!$BU36="!",'Encodage réponses Es'!BL36=""),"!",IF('Encodage réponses Es'!BL36="","",'Encodage réponses Es'!BL36)))</f>
        <v/>
      </c>
      <c r="AY38" s="245" t="str">
        <f>IF(E38="A",E38,IF(AND('Encodage réponses Es'!$BU36="!",'Encodage réponses Es'!BR36=""),"!",IF('Encodage réponses Es'!BR36="","",'Encodage réponses Es'!BR36)))</f>
        <v/>
      </c>
      <c r="AZ38" s="245" t="str">
        <f>IF(E38="A",E38,IF(AND('Encodage réponses Es'!$BU36="!",'Encodage réponses Es'!BT36=""),"!",IF('Encodage réponses Es'!BT36="","",'Encodage réponses Es'!BT36)))</f>
        <v/>
      </c>
      <c r="BA38" s="385" t="str">
        <f t="shared" si="8"/>
        <v/>
      </c>
      <c r="BB38" s="386"/>
      <c r="BC38" s="165" t="str">
        <f>IF(E38="A",E38,IF(AND('Encodage réponses Es'!$BU36="!",'Encodage réponses Es'!M36=""),"!",IF('Encodage réponses Es'!M36="","",'Encodage réponses Es'!M36)))</f>
        <v/>
      </c>
      <c r="BD38" s="165" t="str">
        <f>IF(E38="A",E38,IF(AND('Encodage réponses Es'!$BU36="!",'Encodage réponses Es'!N36=""),"!",IF('Encodage réponses Es'!N36="","",'Encodage réponses Es'!N36)))</f>
        <v/>
      </c>
      <c r="BE38" s="165" t="str">
        <f>IF(E38="A",E38,IF(AND('Encodage réponses Es'!$BU36="!",'Encodage réponses Es'!O36=""),"!",IF('Encodage réponses Es'!O36="","",'Encodage réponses Es'!O36)))</f>
        <v/>
      </c>
      <c r="BF38" s="165" t="str">
        <f>IF(E38="A",E38,IF(AND('Encodage réponses Es'!$BU36="!",'Encodage réponses Es'!P36=""),"!",IF('Encodage réponses Es'!P36="","",'Encodage réponses Es'!P36)))</f>
        <v/>
      </c>
      <c r="BG38" s="138" t="str">
        <f>IF(E38="A",E38,IF(AND('Encodage réponses Es'!$BU36="!",'Encodage réponses Es'!S36=""),"!",IF('Encodage réponses Es'!S36="","",'Encodage réponses Es'!S36)))</f>
        <v/>
      </c>
      <c r="BH38" s="138" t="str">
        <f>IF(E38="A",E38,IF(AND('Encodage réponses Es'!$BU36="!",'Encodage réponses Es'!T36=""),"!",IF('Encodage réponses Es'!T36="","",'Encodage réponses Es'!T36)))</f>
        <v/>
      </c>
      <c r="BI38" s="138" t="str">
        <f>IF(E38="A",E38,IF(AND('Encodage réponses Es'!$BU36="!",'Encodage réponses Es'!U36=""),"!",IF('Encodage réponses Es'!U36="","",'Encodage réponses Es'!U36)))</f>
        <v/>
      </c>
      <c r="BJ38" s="138" t="str">
        <f>IF(E38="A",E38,IF(AND('Encodage réponses Es'!$BU36="!",'Encodage réponses Es'!Z36=""),"!",IF('Encodage réponses Es'!Z36="","",'Encodage réponses Es'!Z36)))</f>
        <v/>
      </c>
      <c r="BK38" s="138" t="str">
        <f>IF(E38="A",E38,IF(AND('Encodage réponses Es'!$BU36="!",'Encodage réponses Es'!AF36=""),"!",IF('Encodage réponses Es'!AF36="","",'Encodage réponses Es'!AF36)))</f>
        <v/>
      </c>
      <c r="BL38" s="138" t="str">
        <f>IF(E38="A",E38,IF(AND('Encodage réponses Es'!$BU36="!",'Encodage réponses Es'!AJ36=""),"!",IF('Encodage réponses Es'!AJ36="","",'Encodage réponses Es'!AJ36)))</f>
        <v/>
      </c>
      <c r="BM38" s="138" t="str">
        <f>IF(E38="A",E38,IF(AND('Encodage réponses Es'!$BU36="!",'Encodage réponses Es'!AO36=""),"!",IF('Encodage réponses Es'!AO36="","",'Encodage réponses Es'!AO36)))</f>
        <v/>
      </c>
      <c r="BN38" s="138" t="str">
        <f>IF(E38="A",E38,IF(AND('Encodage réponses Es'!$BU36="!",'Encodage réponses Es'!AP36=""),"!",IF('Encodage réponses Es'!AP36="","",'Encodage réponses Es'!AP36)))</f>
        <v/>
      </c>
      <c r="BO38" s="138" t="str">
        <f>IF(E38="A",E38,IF(AND('Encodage réponses Es'!$BU36="!",'Encodage réponses Es'!AQ36=""),"!",IF('Encodage réponses Es'!AQ36="","",'Encodage réponses Es'!AQ36)))</f>
        <v/>
      </c>
      <c r="BP38" s="138" t="str">
        <f>IF(E38="A",E38,IF(AND('Encodage réponses Es'!$BU36="!",'Encodage réponses Es'!AR36=""),"!",IF('Encodage réponses Es'!AR36="","",'Encodage réponses Es'!AR36)))</f>
        <v/>
      </c>
      <c r="BQ38" s="138" t="str">
        <f>IF(E38="A",E38,IF(AND('Encodage réponses Es'!$BU36="!",'Encodage réponses Es'!AS36=""),"!",IF('Encodage réponses Es'!AS36="","",'Encodage réponses Es'!AS36)))</f>
        <v/>
      </c>
      <c r="BR38" s="138" t="str">
        <f>IF(E38="A",E38,IF(AND('Encodage réponses Es'!$BU36="!",'Encodage réponses Es'!AT36=""),"!",IF('Encodage réponses Es'!AT36="","",'Encodage réponses Es'!AT36)))</f>
        <v/>
      </c>
      <c r="BS38" s="138" t="str">
        <f>IF(E38="A",E38,IF(AND('Encodage réponses Es'!$BU36="!",'Encodage réponses Es'!AU36=""),"!",IF('Encodage réponses Es'!AU36="","",'Encodage réponses Es'!AU36)))</f>
        <v/>
      </c>
      <c r="BT38" s="138" t="str">
        <f>IF(E38="A",E38,IF(AND('Encodage réponses Es'!$BU36="!",'Encodage réponses Es'!AV36=""),"!",IF('Encodage réponses Es'!AV36="","",'Encodage réponses Es'!AV36)))</f>
        <v/>
      </c>
      <c r="BU38" s="138" t="str">
        <f>IF(E38="A",E38,IF(AND('Encodage réponses Es'!$BU36="!",'Encodage réponses Es'!AW36=""),"!",IF('Encodage réponses Es'!AW36="","",'Encodage réponses Es'!AW36)))</f>
        <v/>
      </c>
      <c r="BV38" s="138" t="str">
        <f>IF(E38="A",E38,IF(AND('Encodage réponses Es'!$BU36="!",'Encodage réponses Es'!AX36=""),"!",IF('Encodage réponses Es'!AX36="","",'Encodage réponses Es'!AX36)))</f>
        <v/>
      </c>
      <c r="BW38" s="138" t="str">
        <f>IF(E38="A",E38,IF(AND('Encodage réponses Es'!$BU36="!",'Encodage réponses Es'!AY36=""),"!",IF('Encodage réponses Es'!AY36="","",'Encodage réponses Es'!AY36)))</f>
        <v/>
      </c>
      <c r="BX38" s="138" t="str">
        <f>IF(E38="A",E38,IF(AND('Encodage réponses Es'!$BU36="!",'Encodage réponses Es'!AZ36=""),"!",IF('Encodage réponses Es'!AZ36="","",'Encodage réponses Es'!AZ36)))</f>
        <v/>
      </c>
      <c r="BY38" s="138" t="str">
        <f>IF(E38="A",E38,IF(AND('Encodage réponses Es'!$BU36="!",'Encodage réponses Es'!BA36=""),"!",IF('Encodage réponses Es'!BA36="","",'Encodage réponses Es'!BA36)))</f>
        <v/>
      </c>
      <c r="BZ38" s="138" t="str">
        <f>IF(E38="A",E38,IF(AND('Encodage réponses Es'!$BU36="!",'Encodage réponses Es'!BB36=""),"!",IF('Encodage réponses Es'!BB36="","",'Encodage réponses Es'!BB36)))</f>
        <v/>
      </c>
      <c r="CA38" s="138" t="str">
        <f>IF(E38="A",E38,IF(AND('Encodage réponses Es'!$BU36="!",'Encodage réponses Es'!BF36=""),"!",IF('Encodage réponses Es'!BF36="","",'Encodage réponses Es'!BF36)))</f>
        <v/>
      </c>
      <c r="CB38" s="138" t="str">
        <f>IF(E38="A",E38,IF(AND('Encodage réponses Es'!$BU36="!",'Encodage réponses Es'!BG36=""),"!",IF('Encodage réponses Es'!BG36="","",'Encodage réponses Es'!BG36)))</f>
        <v/>
      </c>
      <c r="CC38" s="138" t="str">
        <f>IF(E38="A",E38,IF(AND('Encodage réponses Es'!$BU36="!",'Encodage réponses Es'!BH36=""),"!",IF('Encodage réponses Es'!BH36="","",'Encodage réponses Es'!BH36)))</f>
        <v/>
      </c>
      <c r="CD38" s="138" t="str">
        <f>IF(E38="A",E38,IF(AND('Encodage réponses Es'!$BU36="!",'Encodage réponses Es'!BM36=""),"!",IF('Encodage réponses Es'!BM36="","",'Encodage réponses Es'!BM36)))</f>
        <v/>
      </c>
      <c r="CE38" s="138" t="str">
        <f>IF(E38="A",E38,IF(AND('Encodage réponses Es'!$BU36="!",'Encodage réponses Es'!BS36=""),"!",IF('Encodage réponses Es'!BS36="","",'Encodage réponses Es'!BS36)))</f>
        <v/>
      </c>
      <c r="CF38" s="383" t="str">
        <f t="shared" si="9"/>
        <v/>
      </c>
      <c r="CG38" s="384"/>
    </row>
    <row r="39" spans="1:85" ht="12.75" customHeight="1" thickBot="1" x14ac:dyDescent="0.3">
      <c r="A39" s="89"/>
      <c r="B39" s="89"/>
      <c r="C39" s="89"/>
      <c r="D39" s="90"/>
      <c r="E39" s="253"/>
      <c r="F39" s="75"/>
      <c r="G39" s="17"/>
      <c r="H39" s="17"/>
      <c r="I39" s="75"/>
      <c r="L39" s="75"/>
      <c r="O39" s="75"/>
      <c r="P39" s="119"/>
      <c r="Q39" s="119"/>
      <c r="R39" s="119"/>
      <c r="S39" s="119"/>
      <c r="T39" s="63"/>
      <c r="U39" s="63"/>
      <c r="V39" s="120"/>
      <c r="W39" s="120"/>
      <c r="X39" s="120"/>
      <c r="Y39" s="120" t="str">
        <f>IF(AND('Encodage réponses Es'!$BU37="!",'Encodage réponses Es'!AC37=""),"!",IF('Encodage réponses Es'!AC37="","",'Encodage réponses Es'!AC37))</f>
        <v/>
      </c>
      <c r="AA39" s="120"/>
      <c r="AB39" s="120"/>
      <c r="AC39" s="120"/>
      <c r="AD39" s="120"/>
      <c r="AE39" s="120"/>
      <c r="AF39" s="120"/>
      <c r="AG39" s="63" t="str">
        <f>IF(COUNTIF(V39:AF39,"a")&gt;0,"absent(e)",IF(COUNTIF(V39:AF39,"!")&gt;0,"incomplet",IF(COUNTIF(V39:AF39,"")&gt;0,"",COUNTIF(V39:AF39,1))))</f>
        <v/>
      </c>
      <c r="AH39" s="63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63"/>
      <c r="BB39" s="102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02"/>
      <c r="CG39" s="102"/>
    </row>
    <row r="40" spans="1:85" ht="12.75" customHeight="1" x14ac:dyDescent="0.25">
      <c r="A40" s="237"/>
      <c r="B40" s="238"/>
      <c r="C40" s="238"/>
      <c r="D40" s="239" t="s">
        <v>3</v>
      </c>
      <c r="E40" s="75"/>
      <c r="F40" s="75"/>
      <c r="G40" s="195">
        <f>COUNT(G5:G38)</f>
        <v>0</v>
      </c>
      <c r="H40" s="196" t="s">
        <v>0</v>
      </c>
      <c r="I40" s="75"/>
      <c r="J40" s="193">
        <f>COUNT(J5:J38)</f>
        <v>0</v>
      </c>
      <c r="K40" s="199" t="s">
        <v>0</v>
      </c>
      <c r="L40" s="86"/>
      <c r="M40" s="276">
        <f>COUNT(M5:M38)</f>
        <v>0</v>
      </c>
      <c r="N40" s="277" t="s">
        <v>0</v>
      </c>
      <c r="O40" s="92"/>
      <c r="P40" s="12">
        <f>IF('Encodage réponses Es'!Q38="","",'Encodage réponses Es'!Q38)</f>
        <v>0</v>
      </c>
      <c r="Q40" s="12">
        <f>IF('Encodage réponses Es'!AH38="","",'Encodage réponses Es'!AH38)</f>
        <v>0</v>
      </c>
      <c r="R40" s="12">
        <f>IF('Encodage réponses Es'!BC38="","",'Encodage réponses Es'!BC38)</f>
        <v>0</v>
      </c>
      <c r="S40" s="12">
        <f>IF('Encodage réponses Es'!BN38="","",'Encodage réponses Es'!BN38)</f>
        <v>0</v>
      </c>
      <c r="T40" s="224" t="s">
        <v>0</v>
      </c>
      <c r="U40" s="273">
        <f>COUNT(T5:T38)</f>
        <v>0</v>
      </c>
      <c r="V40" s="91">
        <f>IF('Encodage réponses Es'!K38="","",'Encodage réponses Es'!K38)</f>
        <v>0</v>
      </c>
      <c r="W40" s="9">
        <f>IF('Encodage réponses Es'!L38="","",'Encodage réponses Es'!L38)</f>
        <v>0</v>
      </c>
      <c r="X40" s="9">
        <f>IF('Encodage réponses Es'!AB38="","",'Encodage réponses Es'!AB38)</f>
        <v>0</v>
      </c>
      <c r="Y40" s="243">
        <f>IF('Encodage réponses Es'!AC38="","",'Encodage réponses Es'!AC38)</f>
        <v>0</v>
      </c>
      <c r="Z40" s="244">
        <f>IF('Encodage réponses Es'!AD38="","",'Encodage réponses Es'!AD38)</f>
        <v>0</v>
      </c>
      <c r="AA40" s="91">
        <f>IF('Encodage réponses Es'!AI38="","",'Encodage réponses Es'!AI38)</f>
        <v>0</v>
      </c>
      <c r="AB40" s="9">
        <f>IF('Encodage réponses Es'!AL38="","",'Encodage réponses Es'!AL38)</f>
        <v>0</v>
      </c>
      <c r="AC40" s="9">
        <f>IF('Encodage réponses Es'!AM38="","",'Encodage réponses Es'!AM38)</f>
        <v>0</v>
      </c>
      <c r="AD40" s="9">
        <f>IF('Encodage réponses Es'!BO38="","",'Encodage réponses Es'!BO38)</f>
        <v>0</v>
      </c>
      <c r="AE40" s="9">
        <f>IF('Encodage réponses Es'!BP38="","",'Encodage réponses Es'!BP38)</f>
        <v>0</v>
      </c>
      <c r="AF40" s="9">
        <f>IF('Encodage réponses Es'!BQ38="","",'Encodage réponses Es'!BQ38)</f>
        <v>0</v>
      </c>
      <c r="AG40" s="224" t="s">
        <v>0</v>
      </c>
      <c r="AH40" s="227">
        <f>COUNT(AG5:AG38)</f>
        <v>0</v>
      </c>
      <c r="AI40" s="91">
        <f>IF('Encodage réponses Es'!R38="","",'Encodage réponses Es'!R38)</f>
        <v>0</v>
      </c>
      <c r="AJ40" s="91">
        <f>IF('Encodage réponses Es'!V38="","",'Encodage réponses Es'!V38)</f>
        <v>0</v>
      </c>
      <c r="AK40" s="91">
        <f>IF('Encodage réponses Es'!W38="","",'Encodage réponses Es'!W38)</f>
        <v>0</v>
      </c>
      <c r="AL40" s="91">
        <f>IF('Encodage réponses Es'!X38="","",'Encodage réponses Es'!X38)</f>
        <v>0</v>
      </c>
      <c r="AM40" s="91">
        <f>IF('Encodage réponses Es'!Y38="","",'Encodage réponses Es'!Y38)</f>
        <v>0</v>
      </c>
      <c r="AN40" s="91">
        <f>IF('Encodage réponses Es'!AA38="","",'Encodage réponses Es'!AA38)</f>
        <v>0</v>
      </c>
      <c r="AO40" s="91">
        <f>IF('Encodage réponses Es'!AE38="","",'Encodage réponses Es'!AE38)</f>
        <v>0</v>
      </c>
      <c r="AP40" s="91">
        <f>IF('Encodage réponses Es'!AG38="","",'Encodage réponses Es'!AG38)</f>
        <v>0</v>
      </c>
      <c r="AQ40" s="91">
        <f>IF('Encodage réponses Es'!AK38="","",'Encodage réponses Es'!AK38)</f>
        <v>0</v>
      </c>
      <c r="AR40" s="91">
        <f>IF('Encodage réponses Es'!AN38="","",'Encodage réponses Es'!AN38)</f>
        <v>0</v>
      </c>
      <c r="AS40" s="91">
        <f>IF('Encodage réponses Es'!BD38="","",'Encodage réponses Es'!BD38)</f>
        <v>0</v>
      </c>
      <c r="AT40" s="91">
        <f>IF('Encodage réponses Es'!BE38="","",'Encodage réponses Es'!BE38)</f>
        <v>0</v>
      </c>
      <c r="AU40" s="91">
        <f>IF('Encodage réponses Es'!BI38="","",'Encodage réponses Es'!BI38)</f>
        <v>0</v>
      </c>
      <c r="AV40" s="91">
        <f>IF('Encodage réponses Es'!BJ38="","",'Encodage réponses Es'!BJ38)</f>
        <v>0</v>
      </c>
      <c r="AW40" s="91">
        <f>IF('Encodage réponses Es'!BK38="","",'Encodage réponses Es'!BK38)</f>
        <v>0</v>
      </c>
      <c r="AX40" s="91">
        <f>IF('Encodage réponses Es'!BL38="","",'Encodage réponses Es'!BL38)</f>
        <v>0</v>
      </c>
      <c r="AY40" s="91">
        <f>IF('Encodage réponses Es'!BR38="","",'Encodage réponses Es'!BR38)</f>
        <v>0</v>
      </c>
      <c r="AZ40" s="91">
        <f>IF('Encodage réponses Es'!BT38="","",'Encodage réponses Es'!BT38)</f>
        <v>0</v>
      </c>
      <c r="BA40" s="224" t="s">
        <v>0</v>
      </c>
      <c r="BB40" s="227">
        <f>COUNT(BA5:BA38)</f>
        <v>0</v>
      </c>
      <c r="BC40" s="9">
        <f>IF('Encodage réponses Es'!M38="","",'Encodage réponses Es'!M38)</f>
        <v>0</v>
      </c>
      <c r="BD40" s="9">
        <f>IF('Encodage réponses Es'!N38="","",'Encodage réponses Es'!N38)</f>
        <v>0</v>
      </c>
      <c r="BE40" s="9">
        <f>IF('Encodage réponses Es'!O38="","",'Encodage réponses Es'!O38)</f>
        <v>0</v>
      </c>
      <c r="BF40" s="9">
        <f>IF('Encodage réponses Es'!P38="","",'Encodage réponses Es'!P38)</f>
        <v>0</v>
      </c>
      <c r="BG40" s="9">
        <f>IF('Encodage réponses Es'!S38="","",'Encodage réponses Es'!S38)</f>
        <v>0</v>
      </c>
      <c r="BH40" s="9">
        <f>IF('Encodage réponses Es'!T38="","",'Encodage réponses Es'!T38)</f>
        <v>0</v>
      </c>
      <c r="BI40" s="9">
        <f>IF('Encodage réponses Es'!U38="","",'Encodage réponses Es'!U38)</f>
        <v>0</v>
      </c>
      <c r="BJ40" s="9">
        <f>IF('Encodage réponses Es'!Z38="","",'Encodage réponses Es'!Z38)</f>
        <v>0</v>
      </c>
      <c r="BK40" s="9">
        <f>IF('Encodage réponses Es'!AF38="","",'Encodage réponses Es'!AF38)</f>
        <v>0</v>
      </c>
      <c r="BL40" s="9">
        <f>IF('Encodage réponses Es'!AJ38="","",'Encodage réponses Es'!AJ38)</f>
        <v>0</v>
      </c>
      <c r="BM40" s="9">
        <f>IF('Encodage réponses Es'!AO38="","",'Encodage réponses Es'!AO38)</f>
        <v>0</v>
      </c>
      <c r="BN40" s="9">
        <f>IF('Encodage réponses Es'!AP38="","",'Encodage réponses Es'!AP38)</f>
        <v>0</v>
      </c>
      <c r="BO40" s="9">
        <f>IF('Encodage réponses Es'!AQ38="","",'Encodage réponses Es'!AQ38)</f>
        <v>0</v>
      </c>
      <c r="BP40" s="9">
        <f>IF('Encodage réponses Es'!AR38="","",'Encodage réponses Es'!AR38)</f>
        <v>0</v>
      </c>
      <c r="BQ40" s="9">
        <f>IF('Encodage réponses Es'!AS38="","",'Encodage réponses Es'!AS38)</f>
        <v>0</v>
      </c>
      <c r="BR40" s="9">
        <f>IF('Encodage réponses Es'!AT38="","",'Encodage réponses Es'!AT38)</f>
        <v>0</v>
      </c>
      <c r="BS40" s="9">
        <f>IF('Encodage réponses Es'!AU38="","",'Encodage réponses Es'!AU38)</f>
        <v>0</v>
      </c>
      <c r="BT40" s="9">
        <f>IF('Encodage réponses Es'!AV38="","",'Encodage réponses Es'!AV38)</f>
        <v>0</v>
      </c>
      <c r="BU40" s="9">
        <f>IF('Encodage réponses Es'!AW38="","",'Encodage réponses Es'!AW38)</f>
        <v>0</v>
      </c>
      <c r="BV40" s="9">
        <f>IF('Encodage réponses Es'!AX38="","",'Encodage réponses Es'!AX38)</f>
        <v>0</v>
      </c>
      <c r="BW40" s="9">
        <f>IF('Encodage réponses Es'!AY38="","",'Encodage réponses Es'!AY38)</f>
        <v>0</v>
      </c>
      <c r="BX40" s="9">
        <f>IF('Encodage réponses Es'!AZ38="","",'Encodage réponses Es'!AZ38)</f>
        <v>0</v>
      </c>
      <c r="BY40" s="9">
        <f>IF('Encodage réponses Es'!BA38="","",'Encodage réponses Es'!BA38)</f>
        <v>0</v>
      </c>
      <c r="BZ40" s="9">
        <f>IF('Encodage réponses Es'!BB38="","",'Encodage réponses Es'!BB38)</f>
        <v>0</v>
      </c>
      <c r="CA40" s="9">
        <f>IF('Encodage réponses Es'!BF38="","",'Encodage réponses Es'!BF38)</f>
        <v>0</v>
      </c>
      <c r="CB40" s="9">
        <f>IF('Encodage réponses Es'!BG38="","",'Encodage réponses Es'!BG38)</f>
        <v>0</v>
      </c>
      <c r="CC40" s="9">
        <f>IF('Encodage réponses Es'!BH38="","",'Encodage réponses Es'!BH38)</f>
        <v>0</v>
      </c>
      <c r="CD40" s="9">
        <f>IF('Encodage réponses Es'!BM38="","",'Encodage réponses Es'!BM38)</f>
        <v>0</v>
      </c>
      <c r="CE40" s="9">
        <f>IF('Encodage réponses Es'!BS38="","",'Encodage réponses Es'!BS38)</f>
        <v>0</v>
      </c>
      <c r="CF40" s="211" t="s">
        <v>0</v>
      </c>
      <c r="CG40" s="212">
        <f>COUNT(CF5:CF38)</f>
        <v>0</v>
      </c>
    </row>
    <row r="41" spans="1:85" ht="12.75" customHeight="1" x14ac:dyDescent="0.25">
      <c r="A41" s="240"/>
      <c r="B41" s="75"/>
      <c r="C41" s="75"/>
      <c r="D41" s="92" t="s">
        <v>4</v>
      </c>
      <c r="E41" s="75"/>
      <c r="F41" s="75"/>
      <c r="G41" s="197" t="s">
        <v>47</v>
      </c>
      <c r="H41" s="198" t="str">
        <f>IF(COUNT(H5:H38)=0,"",STDEVP(H5:H38))</f>
        <v/>
      </c>
      <c r="I41" s="75"/>
      <c r="J41" s="194" t="s">
        <v>47</v>
      </c>
      <c r="K41" s="200" t="str">
        <f>IF(COUNT(K5:K38)=0,"",STDEVP(K5:K38))</f>
        <v/>
      </c>
      <c r="L41" s="75"/>
      <c r="M41" s="278" t="s">
        <v>47</v>
      </c>
      <c r="N41" s="279" t="str">
        <f>IF(COUNT(N5:N38)=0,"",STDEVP(N5:N38))</f>
        <v/>
      </c>
      <c r="O41" s="92"/>
      <c r="P41" s="147">
        <f>IF('Encodage réponses Es'!Q39="","",'Encodage réponses Es'!Q39)</f>
        <v>0</v>
      </c>
      <c r="Q41" s="147">
        <f>IF('Encodage réponses Es'!AH39="","",'Encodage réponses Es'!AH39)</f>
        <v>0</v>
      </c>
      <c r="R41" s="147">
        <f>IF('Encodage réponses Es'!BC39="","",'Encodage réponses Es'!BC39)</f>
        <v>0</v>
      </c>
      <c r="S41" s="147">
        <f>IF('Encodage réponses Es'!BN39="","",'Encodage réponses Es'!BN39)</f>
        <v>0</v>
      </c>
      <c r="T41" s="225" t="s">
        <v>74</v>
      </c>
      <c r="U41" s="275" t="str">
        <f>IF(COUNT(T5:U38)=0,"",AVERAGE(T5:U38))</f>
        <v/>
      </c>
      <c r="V41" s="149">
        <f>IF('Encodage réponses Es'!K39="","",'Encodage réponses Es'!K39)</f>
        <v>0</v>
      </c>
      <c r="W41" s="148">
        <f>IF('Encodage réponses Es'!L39="","",'Encodage réponses Es'!L39)</f>
        <v>0</v>
      </c>
      <c r="X41" s="148">
        <f>IF('Encodage réponses Es'!AB39="","",'Encodage réponses Es'!AB39)</f>
        <v>0</v>
      </c>
      <c r="Y41" s="148">
        <f>IF('Encodage réponses Es'!AC39="","",'Encodage réponses Es'!AC39)</f>
        <v>0</v>
      </c>
      <c r="Z41" s="148">
        <f>IF('Encodage réponses Es'!AD39="","",'Encodage réponses Es'!AD39)</f>
        <v>0</v>
      </c>
      <c r="AA41" s="148">
        <f>IF('Encodage réponses Es'!AI39="","",'Encodage réponses Es'!AI39)</f>
        <v>0</v>
      </c>
      <c r="AB41" s="148">
        <f>IF('Encodage réponses Es'!AL39="","",'Encodage réponses Es'!AL39)</f>
        <v>0</v>
      </c>
      <c r="AC41" s="148">
        <f>IF('Encodage réponses Es'!AM39="","",'Encodage réponses Es'!AM39)</f>
        <v>0</v>
      </c>
      <c r="AD41" s="148">
        <f>IF('Encodage réponses Es'!BO39="","",'Encodage réponses Es'!BO39)</f>
        <v>0</v>
      </c>
      <c r="AE41" s="148">
        <f>IF('Encodage réponses Es'!BP39="","",'Encodage réponses Es'!BP39)</f>
        <v>0</v>
      </c>
      <c r="AF41" s="148">
        <f>IF('Encodage réponses Es'!BQ39="","",'Encodage réponses Es'!BQ39)</f>
        <v>0</v>
      </c>
      <c r="AG41" s="225" t="s">
        <v>76</v>
      </c>
      <c r="AH41" s="262" t="str">
        <f>IF(COUNT(AG5:AH38)=0,"",AVERAGE(AG5:AH38))</f>
        <v/>
      </c>
      <c r="AI41" s="149">
        <f>IF('Encodage réponses Es'!R39="","",'Encodage réponses Es'!R39)</f>
        <v>0</v>
      </c>
      <c r="AJ41" s="149">
        <f>IF('Encodage réponses Es'!V39="","",'Encodage réponses Es'!V39)</f>
        <v>0</v>
      </c>
      <c r="AK41" s="149">
        <f>IF('Encodage réponses Es'!W39="","",'Encodage réponses Es'!W39)</f>
        <v>0</v>
      </c>
      <c r="AL41" s="149">
        <f>IF('Encodage réponses Es'!X39="","",'Encodage réponses Es'!X39)</f>
        <v>0</v>
      </c>
      <c r="AM41" s="149">
        <f>IF('Encodage réponses Es'!Y39="","",'Encodage réponses Es'!Y39)</f>
        <v>0</v>
      </c>
      <c r="AN41" s="149">
        <f>IF('Encodage réponses Es'!AA39="","",'Encodage réponses Es'!AA39)</f>
        <v>0</v>
      </c>
      <c r="AO41" s="149">
        <f>IF('Encodage réponses Es'!AE39="","",'Encodage réponses Es'!AE39)</f>
        <v>0</v>
      </c>
      <c r="AP41" s="149">
        <f>IF('Encodage réponses Es'!AG39="","",'Encodage réponses Es'!AG39)</f>
        <v>0</v>
      </c>
      <c r="AQ41" s="149">
        <f>IF('Encodage réponses Es'!AK39="","",'Encodage réponses Es'!AK39)</f>
        <v>0</v>
      </c>
      <c r="AR41" s="149">
        <f>IF('Encodage réponses Es'!AN39="","",'Encodage réponses Es'!AN39)</f>
        <v>0</v>
      </c>
      <c r="AS41" s="149">
        <f>IF('Encodage réponses Es'!BD39="","",'Encodage réponses Es'!BD39)</f>
        <v>0</v>
      </c>
      <c r="AT41" s="149">
        <f>IF('Encodage réponses Es'!BE39="","",'Encodage réponses Es'!BE39)</f>
        <v>0</v>
      </c>
      <c r="AU41" s="149">
        <f>IF('Encodage réponses Es'!BI39="","",'Encodage réponses Es'!BI39)</f>
        <v>0</v>
      </c>
      <c r="AV41" s="149">
        <f>IF('Encodage réponses Es'!BJ39="","",'Encodage réponses Es'!BJ39)</f>
        <v>0</v>
      </c>
      <c r="AW41" s="149">
        <f>IF('Encodage réponses Es'!BK39="","",'Encodage réponses Es'!BK39)</f>
        <v>0</v>
      </c>
      <c r="AX41" s="149">
        <f>IF('Encodage réponses Es'!BL39="","",'Encodage réponses Es'!BL39)</f>
        <v>0</v>
      </c>
      <c r="AY41" s="149">
        <f>IF('Encodage réponses Es'!BR39="","",'Encodage réponses Es'!BR39)</f>
        <v>0</v>
      </c>
      <c r="AZ41" s="149">
        <f>IF('Encodage réponses Es'!BT39="","",'Encodage réponses Es'!BT39)</f>
        <v>0</v>
      </c>
      <c r="BA41" s="225" t="s">
        <v>75</v>
      </c>
      <c r="BB41" s="226" t="str">
        <f>IF(COUNT(BA5:BB38)=0,"",AVERAGE(BA5:BB38))</f>
        <v/>
      </c>
      <c r="BC41" s="148">
        <f>IF('Encodage réponses Es'!M39="","",'Encodage réponses Es'!M39)</f>
        <v>0</v>
      </c>
      <c r="BD41" s="148">
        <f>IF('Encodage réponses Es'!N39="","",'Encodage réponses Es'!N39)</f>
        <v>0</v>
      </c>
      <c r="BE41" s="148">
        <f>IF('Encodage réponses Es'!O39="","",'Encodage réponses Es'!O39)</f>
        <v>0</v>
      </c>
      <c r="BF41" s="148">
        <f>IF('Encodage réponses Es'!P39="","",'Encodage réponses Es'!P39)</f>
        <v>0</v>
      </c>
      <c r="BG41" s="148">
        <f>IF('Encodage réponses Es'!S39="","",'Encodage réponses Es'!S39)</f>
        <v>0</v>
      </c>
      <c r="BH41" s="148">
        <f>IF('Encodage réponses Es'!T39="","",'Encodage réponses Es'!T39)</f>
        <v>0</v>
      </c>
      <c r="BI41" s="148">
        <f>IF('Encodage réponses Es'!U39="","",'Encodage réponses Es'!U39)</f>
        <v>0</v>
      </c>
      <c r="BJ41" s="148">
        <f>IF('Encodage réponses Es'!Z39="","",'Encodage réponses Es'!Z39)</f>
        <v>0</v>
      </c>
      <c r="BK41" s="148">
        <f>IF('Encodage réponses Es'!AF39="","",'Encodage réponses Es'!AF39)</f>
        <v>0</v>
      </c>
      <c r="BL41" s="148">
        <f>IF('Encodage réponses Es'!AJ39="","",'Encodage réponses Es'!AJ39)</f>
        <v>0</v>
      </c>
      <c r="BM41" s="148">
        <f>IF('Encodage réponses Es'!AO39="","",'Encodage réponses Es'!AO39)</f>
        <v>0</v>
      </c>
      <c r="BN41" s="148">
        <f>IF('Encodage réponses Es'!AP39="","",'Encodage réponses Es'!AP39)</f>
        <v>0</v>
      </c>
      <c r="BO41" s="148">
        <f>IF('Encodage réponses Es'!AQ39="","",'Encodage réponses Es'!AQ39)</f>
        <v>0</v>
      </c>
      <c r="BP41" s="148">
        <f>IF('Encodage réponses Es'!AR39="","",'Encodage réponses Es'!AR39)</f>
        <v>0</v>
      </c>
      <c r="BQ41" s="148">
        <f>IF('Encodage réponses Es'!AS39="","",'Encodage réponses Es'!AS39)</f>
        <v>0</v>
      </c>
      <c r="BR41" s="148">
        <f>IF('Encodage réponses Es'!AT39="","",'Encodage réponses Es'!AT39)</f>
        <v>0</v>
      </c>
      <c r="BS41" s="148">
        <f>IF('Encodage réponses Es'!AU39="","",'Encodage réponses Es'!AU39)</f>
        <v>0</v>
      </c>
      <c r="BT41" s="148">
        <f>IF('Encodage réponses Es'!AV39="","",'Encodage réponses Es'!AV39)</f>
        <v>0</v>
      </c>
      <c r="BU41" s="148">
        <f>IF('Encodage réponses Es'!AW39="","",'Encodage réponses Es'!AW39)</f>
        <v>0</v>
      </c>
      <c r="BV41" s="148">
        <f>IF('Encodage réponses Es'!AX39="","",'Encodage réponses Es'!AX39)</f>
        <v>0</v>
      </c>
      <c r="BW41" s="148">
        <f>IF('Encodage réponses Es'!AY39="","",'Encodage réponses Es'!AY39)</f>
        <v>0</v>
      </c>
      <c r="BX41" s="148">
        <f>IF('Encodage réponses Es'!AZ39="","",'Encodage réponses Es'!AZ39)</f>
        <v>0</v>
      </c>
      <c r="BY41" s="148">
        <f>IF('Encodage réponses Es'!BA39="","",'Encodage réponses Es'!BA39)</f>
        <v>0</v>
      </c>
      <c r="BZ41" s="148">
        <f>IF('Encodage réponses Es'!BB39="","",'Encodage réponses Es'!BB39)</f>
        <v>0</v>
      </c>
      <c r="CA41" s="148">
        <f>IF('Encodage réponses Es'!BF39="","",'Encodage réponses Es'!BF39)</f>
        <v>0</v>
      </c>
      <c r="CB41" s="148">
        <f>IF('Encodage réponses Es'!BG39="","",'Encodage réponses Es'!BG39)</f>
        <v>0</v>
      </c>
      <c r="CC41" s="148">
        <f>IF('Encodage réponses Es'!BH39="","",'Encodage réponses Es'!BH39)</f>
        <v>0</v>
      </c>
      <c r="CD41" s="148">
        <f>IF('Encodage réponses Es'!BM39="","",'Encodage réponses Es'!BM39)</f>
        <v>0</v>
      </c>
      <c r="CE41" s="148">
        <f>IF('Encodage réponses Es'!BS39="","",'Encodage réponses Es'!BS39)</f>
        <v>0</v>
      </c>
      <c r="CF41" s="213" t="s">
        <v>79</v>
      </c>
      <c r="CG41" s="214" t="str">
        <f>IF(COUNT(CF5:CG38)=0,"",AVERAGE(CF5:CG38))</f>
        <v/>
      </c>
    </row>
    <row r="42" spans="1:85" ht="12.75" customHeight="1" x14ac:dyDescent="0.25">
      <c r="A42" s="240"/>
      <c r="B42" s="448" t="s">
        <v>48</v>
      </c>
      <c r="C42" s="448"/>
      <c r="D42" s="449"/>
      <c r="E42" s="75"/>
      <c r="F42" s="75"/>
      <c r="G42" s="197" t="s">
        <v>19</v>
      </c>
      <c r="H42" s="198" t="str">
        <f>IF(COUNT(H5:H38)=0,"",AVERAGE(H5:H38))</f>
        <v/>
      </c>
      <c r="I42" s="75"/>
      <c r="J42" s="194" t="s">
        <v>19</v>
      </c>
      <c r="K42" s="200" t="str">
        <f>IF(COUNT(K5:K38)=0,"",AVERAGE(K5:K38))</f>
        <v/>
      </c>
      <c r="L42" s="75"/>
      <c r="M42" s="278" t="s">
        <v>19</v>
      </c>
      <c r="N42" s="279" t="str">
        <f>IF(COUNT(N5:N38)=0,"",AVERAGE(N5:N38))</f>
        <v/>
      </c>
      <c r="O42" s="92"/>
      <c r="P42" s="144" t="str">
        <f>IF('Encodage réponses Es'!Q40="","",'Encodage réponses Es'!Q40)</f>
        <v/>
      </c>
      <c r="Q42" s="144" t="str">
        <f>IF('Encodage réponses Es'!AH40="","",'Encodage réponses Es'!AH40)</f>
        <v/>
      </c>
      <c r="R42" s="144" t="str">
        <f>IF('Encodage réponses Es'!BC40="","",'Encodage réponses Es'!BC40)</f>
        <v/>
      </c>
      <c r="S42" s="272" t="str">
        <f>IF('Encodage réponses Es'!BN40="","",'Encodage réponses Es'!BN40)</f>
        <v/>
      </c>
      <c r="T42" s="315"/>
      <c r="U42" s="316"/>
      <c r="V42" s="146" t="str">
        <f>IF('Encodage réponses Es'!K40="","",'Encodage réponses Es'!K40)</f>
        <v/>
      </c>
      <c r="W42" s="145" t="str">
        <f>IF('Encodage réponses Es'!L40="","",'Encodage réponses Es'!L40)</f>
        <v/>
      </c>
      <c r="X42" s="145" t="str">
        <f>IF('Encodage réponses Es'!AB40="","",'Encodage réponses Es'!AB40)</f>
        <v/>
      </c>
      <c r="Y42" s="145" t="str">
        <f>IF('Encodage réponses Es'!AC40="","",'Encodage réponses Es'!AC40)</f>
        <v/>
      </c>
      <c r="Z42" s="145" t="str">
        <f>IF('Encodage réponses Es'!AD40="","",'Encodage réponses Es'!AD40)</f>
        <v/>
      </c>
      <c r="AA42" s="145" t="str">
        <f>IF('Encodage réponses Es'!AI40="","",'Encodage réponses Es'!AI40)</f>
        <v/>
      </c>
      <c r="AB42" s="145" t="str">
        <f>IF('Encodage réponses Es'!AL40="","",'Encodage réponses Es'!AL40)</f>
        <v/>
      </c>
      <c r="AC42" s="145" t="str">
        <f>IF('Encodage réponses Es'!AM40="","",'Encodage réponses Es'!AM40)</f>
        <v/>
      </c>
      <c r="AD42" s="145" t="str">
        <f>IF('Encodage réponses Es'!BO40="","",'Encodage réponses Es'!BO40)</f>
        <v/>
      </c>
      <c r="AE42" s="145" t="str">
        <f>IF('Encodage réponses Es'!BP40="","",'Encodage réponses Es'!BP40)</f>
        <v/>
      </c>
      <c r="AF42" s="264" t="str">
        <f>IF('Encodage réponses Es'!BQ40="","",'Encodage réponses Es'!BQ40)</f>
        <v/>
      </c>
      <c r="AG42" s="271"/>
      <c r="AH42" s="274"/>
      <c r="AI42" s="230">
        <f>IF('Encodage réponses Es'!R40="","",'Encodage réponses Es'!R40)</f>
        <v>0</v>
      </c>
      <c r="AJ42" s="146" t="str">
        <f>IF('Encodage réponses Es'!V40="","",'Encodage réponses Es'!V40)</f>
        <v/>
      </c>
      <c r="AK42" s="146" t="str">
        <f>IF('Encodage réponses Es'!W40="","",'Encodage réponses Es'!W40)</f>
        <v/>
      </c>
      <c r="AL42" s="146" t="str">
        <f>IF('Encodage réponses Es'!X40="","",'Encodage réponses Es'!X40)</f>
        <v/>
      </c>
      <c r="AM42" s="146" t="str">
        <f>IF('Encodage réponses Es'!Y40="","",'Encodage réponses Es'!Y40)</f>
        <v/>
      </c>
      <c r="AN42" s="146" t="str">
        <f>IF('Encodage réponses Es'!AA40="","",'Encodage réponses Es'!AA40)</f>
        <v/>
      </c>
      <c r="AO42" s="146" t="str">
        <f>IF('Encodage réponses Es'!AE40="","",'Encodage réponses Es'!AE40)</f>
        <v/>
      </c>
      <c r="AP42" s="146" t="str">
        <f>IF('Encodage réponses Es'!AG40="","",'Encodage réponses Es'!AG40)</f>
        <v/>
      </c>
      <c r="AQ42" s="146" t="str">
        <f>IF('Encodage réponses Es'!AK40="","",'Encodage réponses Es'!AK40)</f>
        <v/>
      </c>
      <c r="AR42" s="146" t="str">
        <f>IF('Encodage réponses Es'!AN40="","",'Encodage réponses Es'!AN40)</f>
        <v/>
      </c>
      <c r="AS42" s="230">
        <f>IF('Encodage réponses Es'!BD40="","",'Encodage réponses Es'!BD40)</f>
        <v>0</v>
      </c>
      <c r="AT42" s="146" t="str">
        <f>IF('Encodage réponses Es'!BE40="","",'Encodage réponses Es'!BE40)</f>
        <v/>
      </c>
      <c r="AU42" s="146" t="str">
        <f>IF('Encodage réponses Es'!BI40="","",'Encodage réponses Es'!BI40)</f>
        <v/>
      </c>
      <c r="AV42" s="146" t="str">
        <f>IF('Encodage réponses Es'!BJ40="","",'Encodage réponses Es'!BJ40)</f>
        <v/>
      </c>
      <c r="AW42" s="146" t="str">
        <f>IF('Encodage réponses Es'!BK40="","",'Encodage réponses Es'!BK40)</f>
        <v/>
      </c>
      <c r="AX42" s="146" t="str">
        <f>IF('Encodage réponses Es'!BL40="","",'Encodage réponses Es'!BL40)</f>
        <v/>
      </c>
      <c r="AY42" s="146" t="str">
        <f>IF('Encodage réponses Es'!BR40="","",'Encodage réponses Es'!BR40)</f>
        <v/>
      </c>
      <c r="AZ42" s="146" t="str">
        <f>IF('Encodage réponses Es'!BT40="","",'Encodage réponses Es'!BT40)</f>
        <v/>
      </c>
      <c r="BA42" s="399"/>
      <c r="BB42" s="400"/>
      <c r="BC42" s="145" t="str">
        <f>IF('Encodage réponses Es'!M40="","",'Encodage réponses Es'!M40)</f>
        <v/>
      </c>
      <c r="BD42" s="145" t="str">
        <f>IF('Encodage réponses Es'!N40="","",'Encodage réponses Es'!N40)</f>
        <v/>
      </c>
      <c r="BE42" s="145" t="str">
        <f>IF('Encodage réponses Es'!O40="","",'Encodage réponses Es'!O40)</f>
        <v/>
      </c>
      <c r="BF42" s="145" t="str">
        <f>IF('Encodage réponses Es'!P40="","",'Encodage réponses Es'!P40)</f>
        <v/>
      </c>
      <c r="BG42" s="145" t="str">
        <f>IF('Encodage réponses Es'!S40="","",'Encodage réponses Es'!S40)</f>
        <v/>
      </c>
      <c r="BH42" s="145" t="str">
        <f>IF('Encodage réponses Es'!T40="","",'Encodage réponses Es'!T40)</f>
        <v/>
      </c>
      <c r="BI42" s="145" t="str">
        <f>IF('Encodage réponses Es'!U40="","",'Encodage réponses Es'!U40)</f>
        <v/>
      </c>
      <c r="BJ42" s="145" t="str">
        <f>IF('Encodage réponses Es'!Z40="","",'Encodage réponses Es'!Z40)</f>
        <v/>
      </c>
      <c r="BK42" s="145" t="str">
        <f>IF('Encodage réponses Es'!AF40="","",'Encodage réponses Es'!AF40)</f>
        <v/>
      </c>
      <c r="BL42" s="145" t="str">
        <f>IF('Encodage réponses Es'!AJ40="","",'Encodage réponses Es'!AJ40)</f>
        <v/>
      </c>
      <c r="BM42" s="145" t="str">
        <f>IF('Encodage réponses Es'!AO40="","",'Encodage réponses Es'!ANµ40)</f>
        <v/>
      </c>
      <c r="BN42" s="145" t="str">
        <f>IF('Encodage réponses Es'!AP40="","",'Encodage réponses Es'!AP40)</f>
        <v/>
      </c>
      <c r="BO42" s="145" t="str">
        <f>IF('Encodage réponses Es'!AQ40="","",'Encodage réponses Es'!AQ40)</f>
        <v/>
      </c>
      <c r="BP42" s="145" t="str">
        <f>IF('Encodage réponses Es'!AR40="","",'Encodage réponses Es'!AR40)</f>
        <v/>
      </c>
      <c r="BQ42" s="145" t="str">
        <f>IF('Encodage réponses Es'!AS40="","",'Encodage réponses Es'!AS40)</f>
        <v/>
      </c>
      <c r="BR42" s="145" t="str">
        <f>IF('Encodage réponses Es'!AT40="","",'Encodage réponses Es'!AT40)</f>
        <v/>
      </c>
      <c r="BS42" s="145" t="str">
        <f>IF('Encodage réponses Es'!AU40="","",'Encodage réponses Es'!AU40)</f>
        <v/>
      </c>
      <c r="BT42" s="145" t="str">
        <f>IF('Encodage réponses Es'!AV40="","",'Encodage réponses Es'!AV40)</f>
        <v/>
      </c>
      <c r="BU42" s="145" t="str">
        <f>IF('Encodage réponses Es'!AW40="","",'Encodage réponses Es'!AW40)</f>
        <v/>
      </c>
      <c r="BV42" s="145" t="str">
        <f>IF('Encodage réponses Es'!AX40="","",'Encodage réponses Es'!AX40)</f>
        <v/>
      </c>
      <c r="BW42" s="145" t="str">
        <f>IF('Encodage réponses Es'!AY40="","",'Encodage réponses Es'!AY40)</f>
        <v/>
      </c>
      <c r="BX42" s="145" t="str">
        <f>IF('Encodage réponses Es'!AZ40="","",'Encodage réponses Es'!AZ40)</f>
        <v/>
      </c>
      <c r="BY42" s="145" t="str">
        <f>IF('Encodage réponses Es'!BA40="","",'Encodage réponses Es'!BA40)</f>
        <v/>
      </c>
      <c r="BZ42" s="145" t="str">
        <f>IF('Encodage réponses Es'!BB40="","",'Encodage réponses Es'!BB40)</f>
        <v/>
      </c>
      <c r="CA42" s="145" t="str">
        <f>IF('Encodage réponses Es'!BF40="","",'Encodage réponses Es'!BF40)</f>
        <v/>
      </c>
      <c r="CB42" s="145" t="str">
        <f>IF('Encodage réponses Es'!BG40="","",'Encodage réponses Es'!BG40)</f>
        <v/>
      </c>
      <c r="CC42" s="145" t="str">
        <f>IF('Encodage réponses Es'!BH40="","",'Encodage réponses Es'!BH40)</f>
        <v/>
      </c>
      <c r="CD42" s="145" t="str">
        <f>IF('Encodage réponses Es'!BM40="","",'Encodage réponses Es'!BM40)</f>
        <v/>
      </c>
      <c r="CE42" s="264" t="str">
        <f>IF('Encodage réponses Es'!BS40="","",'Encodage réponses Es'!BS40)</f>
        <v/>
      </c>
      <c r="CF42" s="401"/>
      <c r="CG42" s="401"/>
    </row>
    <row r="43" spans="1:85" ht="12.75" customHeight="1" thickBot="1" x14ac:dyDescent="0.3">
      <c r="A43" s="131"/>
      <c r="B43" s="75"/>
      <c r="C43" s="75"/>
      <c r="D43" s="92" t="s">
        <v>5</v>
      </c>
      <c r="E43" s="76"/>
      <c r="F43" s="76"/>
      <c r="G43" s="21" t="s">
        <v>37</v>
      </c>
      <c r="H43" s="118">
        <v>0.63</v>
      </c>
      <c r="I43" s="76"/>
      <c r="J43" s="21" t="s">
        <v>37</v>
      </c>
      <c r="K43" s="118">
        <v>0.57999999999999996</v>
      </c>
      <c r="L43" s="76"/>
      <c r="M43" s="21" t="s">
        <v>37</v>
      </c>
      <c r="N43" s="118">
        <v>0.66</v>
      </c>
      <c r="O43" s="93"/>
      <c r="P43" s="8">
        <f>IF('Encodage réponses Es'!Q41="","",'Encodage réponses Es'!Q41)</f>
        <v>0</v>
      </c>
      <c r="Q43" s="8">
        <f>IF('Encodage réponses Es'!AH41="","",'Encodage réponses Es'!AH41)</f>
        <v>0</v>
      </c>
      <c r="R43" s="8">
        <f>IF('Encodage réponses Es'!BC41="","",'Encodage réponses Es'!BC41)</f>
        <v>0</v>
      </c>
      <c r="S43" s="312">
        <f>IF('Encodage réponses Es'!BN41="","",'Encodage réponses Es'!BN41)</f>
        <v>0</v>
      </c>
      <c r="T43" s="26">
        <v>0</v>
      </c>
      <c r="U43" s="26">
        <f>COUNTIF(T5:T38,"&lt;1")</f>
        <v>0</v>
      </c>
      <c r="V43" s="91">
        <f>IF('Encodage réponses Es'!K41="","",'Encodage réponses Es'!K41)</f>
        <v>0</v>
      </c>
      <c r="W43" s="9">
        <f>IF('Encodage réponses Es'!L41="","",'Encodage réponses Es'!L41)</f>
        <v>0</v>
      </c>
      <c r="X43" s="9">
        <f>IF('Encodage réponses Es'!AB41="","",'Encodage réponses Es'!AB41)</f>
        <v>0</v>
      </c>
      <c r="Y43" s="9">
        <f>IF('Encodage réponses Es'!AC41="","",'Encodage réponses Es'!AC41)</f>
        <v>0</v>
      </c>
      <c r="Z43" s="9">
        <f>IF('Encodage réponses Es'!AD41="","",'Encodage réponses Es'!AD41)</f>
        <v>0</v>
      </c>
      <c r="AA43" s="9">
        <f>IF('Encodage réponses Es'!AI41="","",'Encodage réponses Es'!AI41)</f>
        <v>0</v>
      </c>
      <c r="AB43" s="9">
        <f>IF('Encodage réponses Es'!AL41="","",'Encodage réponses Es'!AL41)</f>
        <v>0</v>
      </c>
      <c r="AC43" s="9">
        <f>IF('Encodage réponses Es'!AM41="","",'Encodage réponses Es'!AM41)</f>
        <v>0</v>
      </c>
      <c r="AD43" s="9">
        <f>IF('Encodage réponses Es'!BO41="","",'Encodage réponses Es'!BO41)</f>
        <v>0</v>
      </c>
      <c r="AE43" s="9">
        <f>IF('Encodage réponses Es'!BP41="","",'Encodage réponses Es'!BP41)</f>
        <v>0</v>
      </c>
      <c r="AF43" s="243">
        <f>IF('Encodage réponses Es'!BQ41="","",'Encodage réponses Es'!BQ41)</f>
        <v>0</v>
      </c>
      <c r="AG43" s="13" t="s">
        <v>99</v>
      </c>
      <c r="AH43" s="13">
        <f>COUNTIF(AG5:AG38,"&lt;2")</f>
        <v>0</v>
      </c>
      <c r="AI43" s="91">
        <f>IF('Encodage réponses Es'!R41="","",'Encodage réponses Es'!R41)</f>
        <v>0</v>
      </c>
      <c r="AJ43" s="91">
        <f>IF('Encodage réponses Es'!V41="","",'Encodage réponses Es'!V41)</f>
        <v>0</v>
      </c>
      <c r="AK43" s="91">
        <f>IF('Encodage réponses Es'!W41="","",'Encodage réponses Es'!W41)</f>
        <v>0</v>
      </c>
      <c r="AL43" s="91">
        <f>IF('Encodage réponses Es'!X41="","",'Encodage réponses Es'!X41)</f>
        <v>0</v>
      </c>
      <c r="AM43" s="91">
        <f>IF('Encodage réponses Es'!Y41="","",'Encodage réponses Es'!Y41)</f>
        <v>0</v>
      </c>
      <c r="AN43" s="91">
        <f>IF('Encodage réponses Es'!AA41="","",'Encodage réponses Es'!AA41)</f>
        <v>0</v>
      </c>
      <c r="AO43" s="91">
        <f>IF('Encodage réponses Es'!AE41="","",'Encodage réponses Es'!AE41)</f>
        <v>0</v>
      </c>
      <c r="AP43" s="91">
        <f>IF('Encodage réponses Es'!AG41="","",'Encodage réponses Es'!AG41)</f>
        <v>0</v>
      </c>
      <c r="AQ43" s="91">
        <f>IF('Encodage réponses Es'!AK41="","",'Encodage réponses Es'!AK41)</f>
        <v>0</v>
      </c>
      <c r="AR43" s="91">
        <f>IF('Encodage réponses Es'!AN41="","",'Encodage réponses Es'!AN41)</f>
        <v>0</v>
      </c>
      <c r="AS43" s="91">
        <f>IF('Encodage réponses Es'!BD41="","",'Encodage réponses Es'!BD41)</f>
        <v>0</v>
      </c>
      <c r="AT43" s="91">
        <f>IF('Encodage réponses Es'!BE41="","",'Encodage réponses Es'!BE41)</f>
        <v>0</v>
      </c>
      <c r="AU43" s="91">
        <f>IF('Encodage réponses Es'!BI41="","",'Encodage réponses Es'!BI41)</f>
        <v>0</v>
      </c>
      <c r="AV43" s="91">
        <f>IF('Encodage réponses Es'!BJ41="","",'Encodage réponses Es'!BJ41)</f>
        <v>0</v>
      </c>
      <c r="AW43" s="91">
        <f>IF('Encodage réponses Es'!BK41="","",'Encodage réponses Es'!BK41)</f>
        <v>0</v>
      </c>
      <c r="AX43" s="91">
        <f>IF('Encodage réponses Es'!BL41="","",'Encodage réponses Es'!BL41)</f>
        <v>0</v>
      </c>
      <c r="AY43" s="91">
        <f>IF('Encodage réponses Es'!BR41="","",'Encodage réponses Es'!BR41)</f>
        <v>0</v>
      </c>
      <c r="AZ43" s="91">
        <f>IF('Encodage réponses Es'!BT41="","",'Encodage réponses Es'!BT41)</f>
        <v>0</v>
      </c>
      <c r="BA43" s="26" t="s">
        <v>105</v>
      </c>
      <c r="BB43" s="27">
        <f>COUNTIF(BA$5:BA$38,"&lt;3")</f>
        <v>0</v>
      </c>
      <c r="BC43" s="9">
        <f>IF('Encodage réponses Es'!M41="","",'Encodage réponses Es'!M41)</f>
        <v>0</v>
      </c>
      <c r="BD43" s="9">
        <f>IF('Encodage réponses Es'!N41="","",'Encodage réponses Es'!N41)</f>
        <v>0</v>
      </c>
      <c r="BE43" s="9">
        <f>IF('Encodage réponses Es'!O41="","",'Encodage réponses Es'!O41)</f>
        <v>0</v>
      </c>
      <c r="BF43" s="9">
        <f>IF('Encodage réponses Es'!P41="","",'Encodage réponses Es'!P41)</f>
        <v>0</v>
      </c>
      <c r="BG43" s="9">
        <f>IF('Encodage réponses Es'!S41="","",'Encodage réponses Es'!S41)</f>
        <v>0</v>
      </c>
      <c r="BH43" s="9">
        <f>IF('Encodage réponses Es'!T41="","",'Encodage réponses Es'!T41)</f>
        <v>0</v>
      </c>
      <c r="BI43" s="9">
        <f>IF('Encodage réponses Es'!U41="","",'Encodage réponses Es'!U41)</f>
        <v>0</v>
      </c>
      <c r="BJ43" s="9">
        <f>IF('Encodage réponses Es'!Z41="","",'Encodage réponses Es'!Z41)</f>
        <v>0</v>
      </c>
      <c r="BK43" s="9">
        <f>IF('Encodage réponses Es'!AF41="","",'Encodage réponses Es'!AF41)</f>
        <v>0</v>
      </c>
      <c r="BL43" s="9">
        <f>IF('Encodage réponses Es'!AJ41="","",'Encodage réponses Es'!AJ41)</f>
        <v>0</v>
      </c>
      <c r="BM43" s="9">
        <f>IF('Encodage réponses Es'!AO41="","",'Encodage réponses Es'!AO41)</f>
        <v>0</v>
      </c>
      <c r="BN43" s="9">
        <f>IF('Encodage réponses Es'!AP41="","",'Encodage réponses Es'!AP41)</f>
        <v>0</v>
      </c>
      <c r="BO43" s="9">
        <f>IF('Encodage réponses Es'!AQ41="","",'Encodage réponses Es'!AQ41)</f>
        <v>0</v>
      </c>
      <c r="BP43" s="9">
        <f>IF('Encodage réponses Es'!AR41="","",'Encodage réponses Es'!AR41)</f>
        <v>0</v>
      </c>
      <c r="BQ43" s="9">
        <f>IF('Encodage réponses Es'!AS41="","",'Encodage réponses Es'!AS41)</f>
        <v>0</v>
      </c>
      <c r="BR43" s="9">
        <f>IF('Encodage réponses Es'!AT41="","",'Encodage réponses Es'!AT41)</f>
        <v>0</v>
      </c>
      <c r="BS43" s="9">
        <f>IF('Encodage réponses Es'!AU41="","",'Encodage réponses Es'!AU41)</f>
        <v>0</v>
      </c>
      <c r="BT43" s="9">
        <f>IF('Encodage réponses Es'!AV41="","",'Encodage réponses Es'!AV41)</f>
        <v>0</v>
      </c>
      <c r="BU43" s="9">
        <f>IF('Encodage réponses Es'!AW41="","",'Encodage réponses Es'!AW41)</f>
        <v>0</v>
      </c>
      <c r="BV43" s="9">
        <f>IF('Encodage réponses Es'!AX41="","",'Encodage réponses Es'!AX41)</f>
        <v>0</v>
      </c>
      <c r="BW43" s="9">
        <f>IF('Encodage réponses Es'!AY41="","",'Encodage réponses Es'!AY41)</f>
        <v>0</v>
      </c>
      <c r="BX43" s="9">
        <f>IF('Encodage réponses Es'!AZ41="","",'Encodage réponses Es'!AZ41)</f>
        <v>0</v>
      </c>
      <c r="BY43" s="9">
        <f>IF('Encodage réponses Es'!BA41="","",'Encodage réponses Es'!BA41)</f>
        <v>0</v>
      </c>
      <c r="BZ43" s="9">
        <f>IF('Encodage réponses Es'!BB41="","",'Encodage réponses Es'!BB41)</f>
        <v>0</v>
      </c>
      <c r="CA43" s="9">
        <f>IF('Encodage réponses Es'!BF41="","",'Encodage réponses Es'!BF41)</f>
        <v>0</v>
      </c>
      <c r="CB43" s="9">
        <f>IF('Encodage réponses Es'!BG41="","",'Encodage réponses Es'!BG41)</f>
        <v>0</v>
      </c>
      <c r="CC43" s="9">
        <f>IF('Encodage réponses Es'!BH41="","",'Encodage réponses Es'!BH41)</f>
        <v>0</v>
      </c>
      <c r="CD43" s="9">
        <f>IF('Encodage réponses Es'!BM41="","",'Encodage réponses Es'!BM41)</f>
        <v>0</v>
      </c>
      <c r="CE43" s="243">
        <f>IF('Encodage réponses Es'!BS41="","",'Encodage réponses Es'!BS41)</f>
        <v>0</v>
      </c>
      <c r="CF43" s="26" t="s">
        <v>105</v>
      </c>
      <c r="CG43" s="26">
        <f>COUNTIF(CF$5:CF$38,"&lt;3")</f>
        <v>0</v>
      </c>
    </row>
    <row r="44" spans="1:85" ht="12.45" customHeight="1" thickBot="1" x14ac:dyDescent="0.3">
      <c r="A44" s="131"/>
      <c r="B44" s="75"/>
      <c r="C44" s="75"/>
      <c r="D44" s="92" t="s">
        <v>8</v>
      </c>
      <c r="E44" s="76"/>
      <c r="F44" s="76"/>
      <c r="G44" s="236"/>
      <c r="H44" s="118"/>
      <c r="I44" s="75"/>
      <c r="J44" s="21"/>
      <c r="K44" s="118"/>
      <c r="L44" s="75"/>
      <c r="M44" s="21"/>
      <c r="N44" s="118"/>
      <c r="O44" s="93"/>
      <c r="P44" s="46">
        <f>IF('Encodage réponses Es'!Q42="","",'Encodage réponses Es'!Q42)</f>
        <v>0</v>
      </c>
      <c r="Q44" s="46">
        <f>IF('Encodage réponses Es'!AH42="","",'Encodage réponses Es'!AH42)</f>
        <v>0</v>
      </c>
      <c r="R44" s="46">
        <f>IF('Encodage réponses Es'!BC42="","",'Encodage réponses Es'!BC42)</f>
        <v>0</v>
      </c>
      <c r="S44" s="313">
        <f>IF('Encodage réponses Es'!BN42="","",'Encodage réponses Es'!BN42)</f>
        <v>0</v>
      </c>
      <c r="T44" s="317">
        <v>1</v>
      </c>
      <c r="U44" s="27">
        <f>COUNTIF(T5:T38,"&lt;2")-U43</f>
        <v>0</v>
      </c>
      <c r="V44" s="105">
        <f>IF('Encodage réponses Es'!K42="","",'Encodage réponses Es'!K42)</f>
        <v>0</v>
      </c>
      <c r="W44" s="47">
        <f>IF('Encodage réponses Es'!L42="","",'Encodage réponses Es'!L42)</f>
        <v>0</v>
      </c>
      <c r="X44" s="47">
        <f>IF('Encodage réponses Es'!AB42="","",'Encodage réponses Es'!AB42)</f>
        <v>0</v>
      </c>
      <c r="Y44" s="47">
        <f>IF('Encodage réponses Es'!AC42="","",'Encodage réponses Es'!AC42)</f>
        <v>0</v>
      </c>
      <c r="Z44" s="47">
        <f>IF('Encodage réponses Es'!AD42="","",'Encodage réponses Es'!AD42)</f>
        <v>0</v>
      </c>
      <c r="AA44" s="47">
        <f>IF('Encodage réponses Es'!AI42="","",'Encodage réponses Es'!AI42)</f>
        <v>0</v>
      </c>
      <c r="AB44" s="47">
        <f>IF('Encodage réponses Es'!AL42="","",'Encodage réponses Es'!AL42)</f>
        <v>0</v>
      </c>
      <c r="AC44" s="47">
        <f>IF('Encodage réponses Es'!AM42="","",'Encodage réponses Es'!AM42)</f>
        <v>0</v>
      </c>
      <c r="AD44" s="47">
        <f>IF('Encodage réponses Es'!BO42="","",'Encodage réponses Es'!BO42)</f>
        <v>0</v>
      </c>
      <c r="AE44" s="47">
        <f>IF('Encodage réponses Es'!BP42="","",'Encodage réponses Es'!BP42)</f>
        <v>0</v>
      </c>
      <c r="AF44" s="265">
        <f>IF('Encodage réponses Es'!BQ42="","",'Encodage réponses Es'!BQ42)</f>
        <v>0</v>
      </c>
      <c r="AG44" s="267" t="s">
        <v>100</v>
      </c>
      <c r="AH44" s="263">
        <f>COUNTIF(AG$5:AG$38,"&lt;4")-AH43</f>
        <v>0</v>
      </c>
      <c r="AI44" s="105">
        <f>IF('Encodage réponses Es'!R42="","",'Encodage réponses Es'!R42)</f>
        <v>0</v>
      </c>
      <c r="AJ44" s="105">
        <f>IF('Encodage réponses Es'!V42="","",'Encodage réponses Es'!V42)</f>
        <v>0</v>
      </c>
      <c r="AK44" s="105">
        <f>IF('Encodage réponses Es'!W42="","",'Encodage réponses Es'!W42)</f>
        <v>0</v>
      </c>
      <c r="AL44" s="105">
        <f>IF('Encodage réponses Es'!X42="","",'Encodage réponses Es'!X42)</f>
        <v>0</v>
      </c>
      <c r="AM44" s="105">
        <f>IF('Encodage réponses Es'!Y42="","",'Encodage réponses Es'!Y42)</f>
        <v>0</v>
      </c>
      <c r="AN44" s="105">
        <f>IF('Encodage réponses Es'!AA42="","",'Encodage réponses Es'!AA42)</f>
        <v>0</v>
      </c>
      <c r="AO44" s="105">
        <f>IF('Encodage réponses Es'!AE42="","",'Encodage réponses Es'!AE42)</f>
        <v>0</v>
      </c>
      <c r="AP44" s="105">
        <f>IF('Encodage réponses Es'!AG42="","",'Encodage réponses Es'!AG42)</f>
        <v>0</v>
      </c>
      <c r="AQ44" s="105">
        <f>IF('Encodage réponses Es'!AK42="","",'Encodage réponses Es'!AK42)</f>
        <v>0</v>
      </c>
      <c r="AR44" s="105">
        <f>IF('Encodage réponses Es'!AN42="","",'Encodage réponses Es'!AN42)</f>
        <v>0</v>
      </c>
      <c r="AS44" s="105">
        <f>IF('Encodage réponses Es'!BD42="","",'Encodage réponses Es'!BD42)</f>
        <v>0</v>
      </c>
      <c r="AT44" s="105">
        <f>IF('Encodage réponses Es'!BE42="","",'Encodage réponses Es'!BE42)</f>
        <v>0</v>
      </c>
      <c r="AU44" s="105">
        <f>IF('Encodage réponses Es'!BI42="","",'Encodage réponses Es'!BI42)</f>
        <v>0</v>
      </c>
      <c r="AV44" s="105">
        <f>IF('Encodage réponses Es'!BJ42="","",'Encodage réponses Es'!BJ42)</f>
        <v>0</v>
      </c>
      <c r="AW44" s="105">
        <f>IF('Encodage réponses Es'!BK42="","",'Encodage réponses Es'!BK42)</f>
        <v>0</v>
      </c>
      <c r="AX44" s="105">
        <f>IF('Encodage réponses Es'!BL42="","",'Encodage réponses Es'!BL42)</f>
        <v>0</v>
      </c>
      <c r="AY44" s="105">
        <f>IF('Encodage réponses Es'!BR42="","",'Encodage réponses Es'!BR42)</f>
        <v>0</v>
      </c>
      <c r="AZ44" s="105">
        <f>IF('Encodage réponses Es'!BT42="","",'Encodage réponses Es'!BT42)</f>
        <v>0</v>
      </c>
      <c r="BA44" s="26" t="s">
        <v>106</v>
      </c>
      <c r="BB44" s="27">
        <f>COUNTIF(BA$5:BA$38,"&lt;6")-BB43</f>
        <v>0</v>
      </c>
      <c r="BC44" s="47">
        <f>IF('Encodage réponses Es'!M42="","",'Encodage réponses Es'!M42)</f>
        <v>0</v>
      </c>
      <c r="BD44" s="47">
        <f>IF('Encodage réponses Es'!N42="","",'Encodage réponses Es'!N42)</f>
        <v>0</v>
      </c>
      <c r="BE44" s="47">
        <f>IF('Encodage réponses Es'!O42="","",'Encodage réponses Es'!O42)</f>
        <v>0</v>
      </c>
      <c r="BF44" s="47">
        <f>IF('Encodage réponses Es'!P42="","",'Encodage réponses Es'!P42)</f>
        <v>0</v>
      </c>
      <c r="BG44" s="47">
        <f>IF('Encodage réponses Es'!S42="","",'Encodage réponses Es'!S42)</f>
        <v>0</v>
      </c>
      <c r="BH44" s="47">
        <f>IF('Encodage réponses Es'!T42="","",'Encodage réponses Es'!T42)</f>
        <v>0</v>
      </c>
      <c r="BI44" s="47">
        <f>IF('Encodage réponses Es'!U42="","",'Encodage réponses Es'!U42)</f>
        <v>0</v>
      </c>
      <c r="BJ44" s="47">
        <f>IF('Encodage réponses Es'!Z42="","",'Encodage réponses Es'!Z42)</f>
        <v>0</v>
      </c>
      <c r="BK44" s="47">
        <f>IF('Encodage réponses Es'!AF42="","",'Encodage réponses Es'!AF42)</f>
        <v>0</v>
      </c>
      <c r="BL44" s="47">
        <f>IF('Encodage réponses Es'!AJ42="","",'Encodage réponses Es'!AJ42)</f>
        <v>0</v>
      </c>
      <c r="BM44" s="47">
        <f>IF('Encodage réponses Es'!AO42="","",'Encodage réponses Es'!AO42)</f>
        <v>0</v>
      </c>
      <c r="BN44" s="47">
        <f>IF('Encodage réponses Es'!AP42="","",'Encodage réponses Es'!AP42)</f>
        <v>0</v>
      </c>
      <c r="BO44" s="47">
        <f>IF('Encodage réponses Es'!AQ42="","",'Encodage réponses Es'!AQ42)</f>
        <v>0</v>
      </c>
      <c r="BP44" s="47">
        <f>IF('Encodage réponses Es'!AR42="","",'Encodage réponses Es'!AR42)</f>
        <v>0</v>
      </c>
      <c r="BQ44" s="47">
        <f>IF('Encodage réponses Es'!AS42="","",'Encodage réponses Es'!AS42)</f>
        <v>0</v>
      </c>
      <c r="BR44" s="47">
        <f>IF('Encodage réponses Es'!AT42="","",'Encodage réponses Es'!AT42)</f>
        <v>0</v>
      </c>
      <c r="BS44" s="47">
        <f>IF('Encodage réponses Es'!AU42="","",'Encodage réponses Es'!AU42)</f>
        <v>0</v>
      </c>
      <c r="BT44" s="47">
        <f>IF('Encodage réponses Es'!AV42="","",'Encodage réponses Es'!AV42)</f>
        <v>0</v>
      </c>
      <c r="BU44" s="47">
        <f>IF('Encodage réponses Es'!AW42="","",'Encodage réponses Es'!AW42)</f>
        <v>0</v>
      </c>
      <c r="BV44" s="47">
        <f>IF('Encodage réponses Es'!AX42="","",'Encodage réponses Es'!AX42)</f>
        <v>0</v>
      </c>
      <c r="BW44" s="47">
        <f>IF('Encodage réponses Es'!AY42="","",'Encodage réponses Es'!AY42)</f>
        <v>0</v>
      </c>
      <c r="BX44" s="47">
        <f>IF('Encodage réponses Es'!AZ42="","",'Encodage réponses Es'!AZ42)</f>
        <v>0</v>
      </c>
      <c r="BY44" s="47">
        <f>IF('Encodage réponses Es'!BA42="","",'Encodage réponses Es'!BA42)</f>
        <v>0</v>
      </c>
      <c r="BZ44" s="47">
        <f>IF('Encodage réponses Es'!BB42="","",'Encodage réponses Es'!BB42)</f>
        <v>0</v>
      </c>
      <c r="CA44" s="47">
        <f>IF('Encodage réponses Es'!BF42="","",'Encodage réponses Es'!BF42)</f>
        <v>0</v>
      </c>
      <c r="CB44" s="47">
        <f>IF('Encodage réponses Es'!BG42="","",'Encodage réponses Es'!BG42)</f>
        <v>0</v>
      </c>
      <c r="CC44" s="47">
        <f>IF('Encodage réponses Es'!BH42="","",'Encodage réponses Es'!BH42)</f>
        <v>0</v>
      </c>
      <c r="CD44" s="47">
        <f>IF('Encodage réponses Es'!BM42="","",'Encodage réponses Es'!BM42)</f>
        <v>0</v>
      </c>
      <c r="CE44" s="265">
        <f>IF('Encodage réponses Es'!BS42="","",'Encodage réponses Es'!BS42)</f>
        <v>0</v>
      </c>
      <c r="CF44" s="121" t="s">
        <v>106</v>
      </c>
      <c r="CG44" s="27">
        <f>COUNTIF(CF$5:CF$38,"&lt;6")-CG43</f>
        <v>0</v>
      </c>
    </row>
    <row r="45" spans="1:85" ht="16.95" customHeight="1" x14ac:dyDescent="0.25">
      <c r="A45" s="131"/>
      <c r="B45" s="75"/>
      <c r="C45" s="75"/>
      <c r="D45" s="93"/>
      <c r="E45" s="172"/>
      <c r="F45" s="172"/>
      <c r="G45" s="1" t="s">
        <v>89</v>
      </c>
      <c r="H45" s="22">
        <f>COUNTIF(H$5:H$38,"&lt;0,10")</f>
        <v>0</v>
      </c>
      <c r="I45" s="84"/>
      <c r="J45" s="1" t="s">
        <v>89</v>
      </c>
      <c r="K45" s="22">
        <f>COUNTIF(K$5:K$38,"&lt;0,10")</f>
        <v>0</v>
      </c>
      <c r="L45" s="84"/>
      <c r="M45" s="1" t="s">
        <v>89</v>
      </c>
      <c r="N45" s="22">
        <f>COUNTIF(N$5:N$38,"&lt;0,10")</f>
        <v>0</v>
      </c>
      <c r="O45" s="133"/>
      <c r="P45" s="94"/>
      <c r="Q45" s="94"/>
      <c r="R45" s="94"/>
      <c r="S45" s="94"/>
      <c r="T45" s="88">
        <v>2</v>
      </c>
      <c r="U45" s="296">
        <f>COUNTIF(T5:T38,"&lt;3")-SUM(U43:U44)</f>
        <v>0</v>
      </c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268" t="s">
        <v>101</v>
      </c>
      <c r="AH45" s="263">
        <f>COUNTIF(AG5:AG38,"&lt;6")-SUM(AG43:AH44)</f>
        <v>0</v>
      </c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88" t="s">
        <v>107</v>
      </c>
      <c r="BB45" s="27">
        <f>COUNTIF(BA$5:BA$38,"&lt;9")-SUM(BB43:BB44)</f>
        <v>0</v>
      </c>
      <c r="BC45" s="106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122" t="s">
        <v>107</v>
      </c>
      <c r="CG45" s="27">
        <f>COUNTIF(CF$5:CF$38,"&lt;9")-SUM(CG43:CG44)</f>
        <v>0</v>
      </c>
    </row>
    <row r="46" spans="1:85" s="111" customFormat="1" ht="16.95" customHeight="1" x14ac:dyDescent="0.25">
      <c r="A46" s="387" t="s">
        <v>122</v>
      </c>
      <c r="B46" s="388"/>
      <c r="C46" s="388"/>
      <c r="D46" s="389"/>
      <c r="E46" s="173"/>
      <c r="F46" s="173"/>
      <c r="G46" s="108" t="s">
        <v>90</v>
      </c>
      <c r="H46" s="109">
        <f>COUNTIF(H$5:H$38,"&lt;0,20")-H45</f>
        <v>0</v>
      </c>
      <c r="I46" s="107"/>
      <c r="J46" s="108" t="s">
        <v>90</v>
      </c>
      <c r="K46" s="109">
        <f>COUNTIF(K$5:K$38,"&lt;0,20")-K45</f>
        <v>0</v>
      </c>
      <c r="L46" s="107"/>
      <c r="M46" s="108" t="s">
        <v>90</v>
      </c>
      <c r="N46" s="109">
        <f>COUNTIF(N$5:N$38,"&lt;0,20")-N45</f>
        <v>0</v>
      </c>
      <c r="O46" s="129"/>
      <c r="P46" s="113" t="str">
        <f>IF('Encodage réponses Es'!Q44="","",'Encodage réponses Es'!Q44)</f>
        <v/>
      </c>
      <c r="Q46" s="113" t="str">
        <f>IF('Encodage réponses Es'!AH44="","",'Encodage réponses Es'!AH44)</f>
        <v/>
      </c>
      <c r="R46" s="113" t="str">
        <f>IF('Encodage réponses Es'!BC44="","",'Encodage réponses Es'!BC44)</f>
        <v/>
      </c>
      <c r="S46" s="112" t="str">
        <f>IF('Encodage réponses Es'!BN44="","",'Encodage réponses Es'!BN44)</f>
        <v/>
      </c>
      <c r="T46" s="110">
        <v>3</v>
      </c>
      <c r="U46" s="318">
        <f>COUNTIF(T5:T38,"&lt;4")-SUM(U43:U45)</f>
        <v>0</v>
      </c>
      <c r="V46" s="314" t="str">
        <f>IF('Encodage réponses Es'!K44="","",'Encodage réponses Es'!K44)</f>
        <v/>
      </c>
      <c r="W46" s="113" t="str">
        <f>IF('Encodage réponses Es'!L44="","",'Encodage réponses Es'!L44)</f>
        <v/>
      </c>
      <c r="X46" s="113" t="str">
        <f>IF('Encodage réponses Es'!AB44="","",'Encodage réponses Es'!AB44)</f>
        <v/>
      </c>
      <c r="Y46" s="113" t="str">
        <f>IF('Encodage réponses Es'!AC44="","",'Encodage réponses Es'!AC44)</f>
        <v/>
      </c>
      <c r="Z46" s="113" t="str">
        <f>IF('Encodage réponses Es'!AD44="","",'Encodage réponses Es'!AD44)</f>
        <v/>
      </c>
      <c r="AA46" s="113" t="str">
        <f>IF('Encodage réponses Es'!AI44="","",'Encodage réponses Es'!AI44)</f>
        <v/>
      </c>
      <c r="AB46" s="113" t="str">
        <f>IF('Encodage réponses Es'!AL44="","",'Encodage réponses Es'!AL44)</f>
        <v/>
      </c>
      <c r="AC46" s="113" t="str">
        <f>IF('Encodage réponses Es'!AM44="","",'Encodage réponses Es'!AM44)</f>
        <v/>
      </c>
      <c r="AD46" s="113" t="str">
        <f>IF('Encodage réponses Es'!BO44="","",'Encodage réponses Es'!BO44)</f>
        <v/>
      </c>
      <c r="AE46" s="113" t="str">
        <f>IF('Encodage réponses Es'!BP44="","",'Encodage réponses Es'!BP44)</f>
        <v/>
      </c>
      <c r="AF46" s="113" t="str">
        <f>IF('Encodage réponses Es'!BQ44="","",'Encodage réponses Es'!BQ44)</f>
        <v/>
      </c>
      <c r="AG46" s="269" t="s">
        <v>102</v>
      </c>
      <c r="AH46" s="263">
        <f>COUNTIF(AG5:AG38,"&lt;8")-SUM(AH43:AH45)</f>
        <v>0</v>
      </c>
      <c r="AI46" s="113" t="str">
        <f>IF('Encodage réponses Es'!R44="","",'Encodage réponses Es'!R44)</f>
        <v/>
      </c>
      <c r="AJ46" s="113" t="str">
        <f>IF('Encodage réponses Es'!V44="","",'Encodage réponses Es'!V44)</f>
        <v/>
      </c>
      <c r="AK46" s="113" t="str">
        <f>IF('Encodage réponses Es'!W44="","",'Encodage réponses Es'!W44)</f>
        <v/>
      </c>
      <c r="AL46" s="113" t="str">
        <f>IF('Encodage réponses Es'!X44="","",'Encodage réponses Es'!X44)</f>
        <v/>
      </c>
      <c r="AM46" s="113" t="str">
        <f>IF('Encodage réponses Es'!Y44="","",'Encodage réponses Es'!Y44)</f>
        <v/>
      </c>
      <c r="AN46" s="113" t="str">
        <f>IF('Encodage réponses Es'!AA44="","",'Encodage réponses Es'!AA44)</f>
        <v/>
      </c>
      <c r="AO46" s="113" t="str">
        <f>IF('Encodage réponses Es'!AE44="","",'Encodage réponses Es'!AE44)</f>
        <v/>
      </c>
      <c r="AP46" s="113" t="str">
        <f>IF('Encodage réponses Es'!AG44="","",'Encodage réponses Es'!AG44)</f>
        <v/>
      </c>
      <c r="AQ46" s="113" t="str">
        <f>IF('Encodage réponses Es'!AK44="","",'Encodage réponses Es'!AK44)</f>
        <v/>
      </c>
      <c r="AR46" s="113" t="str">
        <f>IF('Encodage réponses Es'!AN44="","",'Encodage réponses Es'!AN44)</f>
        <v/>
      </c>
      <c r="AS46" s="113" t="str">
        <f>IF('Encodage réponses Es'!BD44="","",'Encodage réponses Es'!BD44)</f>
        <v/>
      </c>
      <c r="AT46" s="113" t="str">
        <f>IF('Encodage réponses Es'!BE44="","",'Encodage réponses Es'!BE44)</f>
        <v/>
      </c>
      <c r="AU46" s="113" t="str">
        <f>IF('Encodage réponses Es'!BI44="","",'Encodage réponses Es'!BI44)</f>
        <v/>
      </c>
      <c r="AV46" s="113" t="str">
        <f>IF('Encodage réponses Es'!BJ44="","",'Encodage réponses Es'!BJ44)</f>
        <v/>
      </c>
      <c r="AW46" s="113" t="str">
        <f>IF('Encodage réponses Es'!BK44="","",'Encodage réponses Es'!BK44)</f>
        <v/>
      </c>
      <c r="AX46" s="113" t="str">
        <f>IF('Encodage réponses Es'!BL44="","",'Encodage réponses Es'!BL44)</f>
        <v/>
      </c>
      <c r="AY46" s="113" t="str">
        <f>IF('Encodage réponses Es'!BR44="","",'Encodage réponses Es'!BR44)</f>
        <v/>
      </c>
      <c r="AZ46" s="113" t="str">
        <f>IF('Encodage réponses Es'!BT44="","",'Encodage réponses Es'!BT44)</f>
        <v/>
      </c>
      <c r="BA46" s="110" t="s">
        <v>108</v>
      </c>
      <c r="BB46" s="27">
        <f>COUNTIF(BA$5:BA$38,"&lt;12")-SUM(BB43:BB45)</f>
        <v>0</v>
      </c>
      <c r="BC46" s="96" t="str">
        <f>IF('Encodage réponses Es'!M44="","",'Encodage réponses Es'!M44)</f>
        <v/>
      </c>
      <c r="BD46" s="112" t="str">
        <f>IF('Encodage réponses Es'!N44="","",'Encodage réponses Es'!N44)</f>
        <v/>
      </c>
      <c r="BE46" s="112" t="str">
        <f>IF('Encodage réponses Es'!O44="","",'Encodage réponses Es'!O44)</f>
        <v/>
      </c>
      <c r="BF46" s="113" t="str">
        <f>IF('Encodage réponses Es'!P44="","",'Encodage réponses Es'!P44)</f>
        <v/>
      </c>
      <c r="BG46" s="113" t="str">
        <f>IF('Encodage réponses Es'!S44="","",'Encodage réponses Es'!S44)</f>
        <v/>
      </c>
      <c r="BH46" s="113" t="str">
        <f>IF('Encodage réponses Es'!T44="","",'Encodage réponses Es'!T44)</f>
        <v/>
      </c>
      <c r="BI46" s="113" t="str">
        <f>IF('Encodage réponses Es'!U44="","",'Encodage réponses Es'!U44)</f>
        <v/>
      </c>
      <c r="BJ46" s="113" t="str">
        <f>IF('Encodage réponses Es'!Z44="","",'Encodage réponses Es'!Z44)</f>
        <v/>
      </c>
      <c r="BK46" s="113" t="str">
        <f>IF('Encodage réponses Es'!AF44="","",'Encodage réponses Es'!AF44)</f>
        <v/>
      </c>
      <c r="BL46" s="113" t="str">
        <f>IF('Encodage réponses Es'!AJ44="","",'Encodage réponses Es'!AJ44)</f>
        <v/>
      </c>
      <c r="BM46" s="113" t="str">
        <f>IF('Encodage réponses Es'!AO44="","",'Encodage réponses Es'!AO44)</f>
        <v/>
      </c>
      <c r="BN46" s="113" t="str">
        <f>IF('Encodage réponses Es'!AP44="","",'Encodage réponses Es'!AP44)</f>
        <v/>
      </c>
      <c r="BO46" s="113" t="str">
        <f>IF('Encodage réponses Es'!AQ44="","",'Encodage réponses Es'!AQ44)</f>
        <v/>
      </c>
      <c r="BP46" s="113" t="str">
        <f>IF('Encodage réponses Es'!AR44="","",'Encodage réponses Es'!AR44)</f>
        <v/>
      </c>
      <c r="BQ46" s="113" t="str">
        <f>IF('Encodage réponses Es'!AS44="","",'Encodage réponses Es'!AS44)</f>
        <v/>
      </c>
      <c r="BR46" s="113" t="str">
        <f>IF('Encodage réponses Es'!AT44="","",'Encodage réponses Es'!AT44)</f>
        <v/>
      </c>
      <c r="BS46" s="113" t="str">
        <f>IF('Encodage réponses Es'!AU44="","",'Encodage réponses Es'!AU44)</f>
        <v/>
      </c>
      <c r="BT46" s="113" t="str">
        <f>IF('Encodage réponses Es'!AV44="","",'Encodage réponses Es'!AV44)</f>
        <v/>
      </c>
      <c r="BU46" s="113" t="str">
        <f>IF('Encodage réponses Es'!AW44="","",'Encodage réponses Es'!AW44)</f>
        <v/>
      </c>
      <c r="BV46" s="113" t="str">
        <f>IF('Encodage réponses Es'!AX44="","",'Encodage réponses Es'!AX44)</f>
        <v/>
      </c>
      <c r="BW46" s="113" t="str">
        <f>IF('Encodage réponses Es'!AY44="","",'Encodage réponses Es'!AY44)</f>
        <v/>
      </c>
      <c r="BX46" s="113" t="str">
        <f>IF('Encodage réponses Es'!AZ44="","",'Encodage réponses Es'!AZ44)</f>
        <v/>
      </c>
      <c r="BY46" s="113" t="str">
        <f>IF('Encodage réponses Es'!BA44="","",'Encodage réponses Es'!BA44)</f>
        <v/>
      </c>
      <c r="BZ46" s="113" t="str">
        <f>IF('Encodage réponses Es'!BB44="","",'Encodage réponses Es'!BB44)</f>
        <v/>
      </c>
      <c r="CA46" s="113" t="str">
        <f>IF('Encodage réponses Es'!BF44="","",'Encodage réponses Es'!BF44)</f>
        <v/>
      </c>
      <c r="CB46" s="113" t="str">
        <f>IF('Encodage réponses Es'!BG44="","",'Encodage réponses Es'!BG44)</f>
        <v/>
      </c>
      <c r="CC46" s="113" t="str">
        <f>IF('Encodage réponses Es'!BH44="","",'Encodage réponses Es'!BH44)</f>
        <v/>
      </c>
      <c r="CD46" s="113" t="str">
        <f>IF('Encodage réponses Es'!BM44="","",'Encodage réponses Es'!BM44)</f>
        <v/>
      </c>
      <c r="CE46" s="112" t="str">
        <f>IF('Encodage réponses Es'!BS44="","",'Encodage réponses Es'!BS44)</f>
        <v/>
      </c>
      <c r="CF46" s="123" t="s">
        <v>108</v>
      </c>
      <c r="CG46" s="27">
        <f>COUNTIF(CF$5:CF$38,"&lt;12")-SUM(CG43:CG45)</f>
        <v>0</v>
      </c>
    </row>
    <row r="47" spans="1:85" s="28" customFormat="1" ht="13.8" thickBot="1" x14ac:dyDescent="0.3">
      <c r="A47" s="241"/>
      <c r="B47" s="78"/>
      <c r="C47" s="79"/>
      <c r="D47" s="242" t="s">
        <v>26</v>
      </c>
      <c r="E47" s="174"/>
      <c r="F47" s="174"/>
      <c r="G47" s="29" t="s">
        <v>91</v>
      </c>
      <c r="H47" s="30">
        <f>COUNTIF(H$5:H$38,"&lt;0,30")-SUM(H45:H46)</f>
        <v>0</v>
      </c>
      <c r="I47" s="77"/>
      <c r="J47" s="29" t="s">
        <v>91</v>
      </c>
      <c r="K47" s="30">
        <f>COUNTIF(K$5:K$38,"&lt;0,30")-SUM(K45:K46)</f>
        <v>0</v>
      </c>
      <c r="L47" s="77"/>
      <c r="M47" s="29" t="s">
        <v>91</v>
      </c>
      <c r="N47" s="30">
        <f>COUNTIF(N$5:N$38,"&lt;0,30")-SUM(N45:N46)</f>
        <v>0</v>
      </c>
      <c r="O47" s="130"/>
      <c r="P47" s="97">
        <f>IF('Encodage réponses Es'!Q45="","",'Encodage réponses Es'!Q45)</f>
        <v>0.65</v>
      </c>
      <c r="Q47" s="97">
        <f>IF('Encodage réponses Es'!AH45="","",'Encodage réponses Es'!AH45)</f>
        <v>0.3</v>
      </c>
      <c r="R47" s="97">
        <f>IF('Encodage réponses Es'!BC45="","",'Encodage réponses Es'!BC45)</f>
        <v>0.62</v>
      </c>
      <c r="S47" s="97">
        <f>IF('Encodage réponses Es'!BN45="","",'Encodage réponses Es'!BN45)</f>
        <v>0.61</v>
      </c>
      <c r="T47" s="26">
        <v>4</v>
      </c>
      <c r="U47" s="27">
        <f>COUNTIF(T5:T38,"&lt;5")-SUM(U43:U46)</f>
        <v>0</v>
      </c>
      <c r="V47" s="115">
        <f>IF('Encodage réponses Es'!K45="","",'Encodage réponses Es'!K45)</f>
        <v>0.87</v>
      </c>
      <c r="W47" s="114">
        <f>IF('Encodage réponses Es'!L45="","",'Encodage réponses Es'!L45)</f>
        <v>0.73</v>
      </c>
      <c r="X47" s="114">
        <f>IF('Encodage réponses Es'!AB45="","",'Encodage réponses Es'!AB45)</f>
        <v>0.56999999999999995</v>
      </c>
      <c r="Y47" s="114">
        <f>IF('Encodage réponses Es'!AC45="","",'Encodage réponses Es'!AC45)</f>
        <v>0.75</v>
      </c>
      <c r="Z47" s="114">
        <f>IF('Encodage réponses Es'!AD45="","",'Encodage réponses Es'!AD45)</f>
        <v>0.34</v>
      </c>
      <c r="AA47" s="114">
        <f>IF('Encodage réponses Es'!AI45="","",'Encodage réponses Es'!AI45)</f>
        <v>0.6</v>
      </c>
      <c r="AB47" s="114">
        <f>IF('Encodage réponses Es'!AL45="","",'Encodage réponses Es'!AL45)</f>
        <v>0.55000000000000004</v>
      </c>
      <c r="AC47" s="114">
        <f>IF('Encodage réponses Es'!AM45="","",'Encodage réponses Es'!AM45)</f>
        <v>0.67</v>
      </c>
      <c r="AD47" s="114">
        <f>IF('Encodage réponses Es'!BO45="","",'Encodage réponses Es'!BO45)</f>
        <v>0.22</v>
      </c>
      <c r="AE47" s="114">
        <f>IF('Encodage réponses Es'!BP45="","",'Encodage réponses Es'!BP45)</f>
        <v>0.61</v>
      </c>
      <c r="AF47" s="266">
        <f>IF('Encodage réponses Es'!BQ45="","",'Encodage réponses Es'!BQ45)</f>
        <v>0.3</v>
      </c>
      <c r="AG47" s="270" t="s">
        <v>103</v>
      </c>
      <c r="AH47" s="263">
        <f>COUNTIF(AG$5:AG$38,"&lt;10")-SUM(AH43:AH46)</f>
        <v>0</v>
      </c>
      <c r="AI47" s="115">
        <f>IF('Encodage réponses Es'!R45="","",'Encodage réponses Es'!R45)</f>
        <v>0.31</v>
      </c>
      <c r="AJ47" s="115">
        <f>IF('Encodage réponses Es'!V45="","",'Encodage réponses Es'!V45)</f>
        <v>0.82</v>
      </c>
      <c r="AK47" s="115">
        <f>IF('Encodage réponses Es'!W45="","",'Encodage réponses Es'!W45)</f>
        <v>0.83</v>
      </c>
      <c r="AL47" s="115">
        <f>IF('Encodage réponses Es'!X45="","",'Encodage réponses Es'!X45)</f>
        <v>0.88</v>
      </c>
      <c r="AM47" s="115">
        <f>IF('Encodage réponses Es'!Y45="","",'Encodage réponses Es'!Y45)</f>
        <v>0.9</v>
      </c>
      <c r="AN47" s="115">
        <f>IF('Encodage réponses Es'!AA45="","",'Encodage réponses Es'!AA45)</f>
        <v>0.51</v>
      </c>
      <c r="AO47" s="115">
        <f>IF('Encodage réponses Es'!AE45="","",'Encodage réponses Es'!AE45)</f>
        <v>0.56999999999999995</v>
      </c>
      <c r="AP47" s="115">
        <f>IF('Encodage réponses Es'!AG45="","",'Encodage réponses Es'!AG45)</f>
        <v>0.9</v>
      </c>
      <c r="AQ47" s="115">
        <f>IF('Encodage réponses Es'!AK45="","",'Encodage réponses Es'!AK45)</f>
        <v>0.45</v>
      </c>
      <c r="AR47" s="115">
        <f>IF('Encodage réponses Es'!AN45="","",'Encodage réponses Es'!AN45)</f>
        <v>0.4</v>
      </c>
      <c r="AS47" s="115">
        <f>IF('Encodage réponses Es'!BD45="","",'Encodage réponses Es'!BD45)</f>
        <v>0.59</v>
      </c>
      <c r="AT47" s="115">
        <f>IF('Encodage réponses Es'!BE45="","",'Encodage réponses Es'!BE45)</f>
        <v>0.6</v>
      </c>
      <c r="AU47" s="115">
        <f>IF('Encodage réponses Es'!BI45="","",'Encodage réponses Es'!BI45)</f>
        <v>0.64</v>
      </c>
      <c r="AV47" s="115">
        <f>IF('Encodage réponses Es'!BJ45="","",'Encodage réponses Es'!BJ45)</f>
        <v>0.46</v>
      </c>
      <c r="AW47" s="115">
        <f>IF('Encodage réponses Es'!BK45="","",'Encodage réponses Es'!BK45)</f>
        <v>0.7</v>
      </c>
      <c r="AX47" s="115">
        <f>IF('Encodage réponses Es'!BL45="","",'Encodage réponses Es'!BL45)</f>
        <v>0.61</v>
      </c>
      <c r="AY47" s="115">
        <f>IF('Encodage réponses Es'!BR45="","",'Encodage réponses Es'!BR45)</f>
        <v>0.56999999999999995</v>
      </c>
      <c r="AZ47" s="115">
        <f>IF('Encodage réponses Es'!BT45="","",'Encodage réponses Es'!BT45)</f>
        <v>0.54</v>
      </c>
      <c r="BA47" s="31" t="s">
        <v>117</v>
      </c>
      <c r="BB47" s="27">
        <f>COUNTIF(BA$5:BA$38,"&lt;15")-SUM(BB43:BB46)</f>
        <v>0</v>
      </c>
      <c r="BC47" s="114">
        <f>IF('Encodage réponses Es'!M45="","",'Encodage réponses Es'!M45)</f>
        <v>0.44</v>
      </c>
      <c r="BD47" s="114">
        <f>IF('Encodage réponses Es'!N45="","",'Encodage réponses Es'!N45)</f>
        <v>0.72</v>
      </c>
      <c r="BE47" s="114">
        <f>IF('Encodage réponses Es'!O45="","",'Encodage réponses Es'!O45)</f>
        <v>0.65</v>
      </c>
      <c r="BF47" s="114">
        <f>IF('Encodage réponses Es'!P45="","",'Encodage réponses Es'!P45)</f>
        <v>0.53</v>
      </c>
      <c r="BG47" s="114">
        <f>IF('Encodage réponses Es'!S45="","",'Encodage réponses Es'!S45)</f>
        <v>0.86</v>
      </c>
      <c r="BH47" s="114">
        <f>IF('Encodage réponses Es'!T45="","",'Encodage réponses Es'!T45)</f>
        <v>0.75</v>
      </c>
      <c r="BI47" s="114">
        <f>IF('Encodage réponses Es'!U45="","",'Encodage réponses Es'!U45)</f>
        <v>0.34</v>
      </c>
      <c r="BJ47" s="114">
        <f>IF('Encodage réponses Es'!Z45="","",'Encodage réponses Es'!Z45)</f>
        <v>0.49</v>
      </c>
      <c r="BK47" s="114">
        <f>IF('Encodage réponses Es'!AF45="","",'Encodage réponses Es'!AF45)</f>
        <v>0.6</v>
      </c>
      <c r="BL47" s="114">
        <f>IF('Encodage réponses Es'!AJ45="","",'Encodage réponses Es'!AJ45)</f>
        <v>0.76</v>
      </c>
      <c r="BM47" s="114">
        <f>IF('Encodage réponses Es'!AO45="","",'Encodage réponses Es'!AO45)</f>
        <v>0.66</v>
      </c>
      <c r="BN47" s="114">
        <f>IF('Encodage réponses Es'!AP45="","",'Encodage réponses Es'!AP45)</f>
        <v>0.74</v>
      </c>
      <c r="BO47" s="114">
        <f>IF('Encodage réponses Es'!AQ45="","",'Encodage réponses Es'!AQ45)</f>
        <v>0.79</v>
      </c>
      <c r="BP47" s="114">
        <f>IF('Encodage réponses Es'!AR45="","",'Encodage réponses Es'!AR45)</f>
        <v>0.81</v>
      </c>
      <c r="BQ47" s="114">
        <f>IF('Encodage réponses Es'!AS45="","",'Encodage réponses Es'!AS45)</f>
        <v>0.82</v>
      </c>
      <c r="BR47" s="114">
        <f>IF('Encodage réponses Es'!AT45="","",'Encodage réponses Es'!AT45)</f>
        <v>0.75</v>
      </c>
      <c r="BS47" s="114">
        <f>IF('Encodage réponses Es'!AU45="","",'Encodage réponses Es'!AU45)</f>
        <v>0.49</v>
      </c>
      <c r="BT47" s="114">
        <f>IF('Encodage réponses Es'!AV45="","",'Encodage réponses Es'!AV45)</f>
        <v>0.45</v>
      </c>
      <c r="BU47" s="114">
        <f>IF('Encodage réponses Es'!AW45="","",'Encodage réponses Es'!AW45)</f>
        <v>0.65</v>
      </c>
      <c r="BV47" s="114">
        <f>IF('Encodage réponses Es'!AX45="","",'Encodage réponses Es'!AX45)</f>
        <v>0.32</v>
      </c>
      <c r="BW47" s="114">
        <f>IF('Encodage réponses Es'!AY45="","",'Encodage réponses Es'!AY45)</f>
        <v>0.71</v>
      </c>
      <c r="BX47" s="114">
        <f>IF('Encodage réponses Es'!AZ45="","",'Encodage réponses Es'!AZ45)</f>
        <v>0.9</v>
      </c>
      <c r="BY47" s="114">
        <f>IF('Encodage réponses Es'!BA45="","",'Encodage réponses Es'!BA45)</f>
        <v>0.84</v>
      </c>
      <c r="BZ47" s="114">
        <f>IF('Encodage réponses Es'!BB45="","",'Encodage réponses Es'!BB45)</f>
        <v>0.77</v>
      </c>
      <c r="CA47" s="114">
        <f>IF('Encodage réponses Es'!BF45="","",'Encodage réponses Es'!BF45)</f>
        <v>0.85</v>
      </c>
      <c r="CB47" s="114">
        <f>IF('Encodage réponses Es'!BG45="","",'Encodage réponses Es'!BG45)</f>
        <v>0.4</v>
      </c>
      <c r="CC47" s="114">
        <f>IF('Encodage réponses Es'!BH45="","",'Encodage réponses Es'!BH45)</f>
        <v>0.63</v>
      </c>
      <c r="CD47" s="114">
        <f>IF('Encodage réponses Es'!BM45="","",'Encodage réponses Es'!BM45)</f>
        <v>0.73</v>
      </c>
      <c r="CE47" s="266">
        <f>IF('Encodage réponses Es'!BS45="","",'Encodage réponses Es'!BS45)</f>
        <v>0.6</v>
      </c>
      <c r="CF47" s="124" t="s">
        <v>109</v>
      </c>
      <c r="CG47" s="27">
        <f>COUNTIF(CF$5:CF$38,"&lt;15")-SUM(CG43:CG46)</f>
        <v>0</v>
      </c>
    </row>
    <row r="48" spans="1:85" ht="12.75" customHeight="1" x14ac:dyDescent="0.25">
      <c r="A48" s="73"/>
      <c r="B48" s="73"/>
      <c r="C48" s="73"/>
      <c r="D48" s="73"/>
      <c r="E48" s="73"/>
      <c r="F48" s="73"/>
      <c r="G48" s="1" t="s">
        <v>92</v>
      </c>
      <c r="H48" s="22">
        <f>COUNTIF(H$5:H$38,"&lt;0,40")-SUM(H45:H47)</f>
        <v>0</v>
      </c>
      <c r="I48" s="73"/>
      <c r="J48" s="1" t="s">
        <v>92</v>
      </c>
      <c r="K48" s="22">
        <f>COUNTIF(K$5:K$38,"&lt;0,40")-SUM(K45:K47)</f>
        <v>0</v>
      </c>
      <c r="L48" s="73"/>
      <c r="M48" s="1" t="s">
        <v>92</v>
      </c>
      <c r="N48" s="22">
        <f>COUNTIF(N$5:N$38,"&lt;0,40")-SUM(N45:N47)</f>
        <v>0</v>
      </c>
      <c r="O48" s="131"/>
      <c r="P48" s="87"/>
      <c r="Q48" s="87"/>
      <c r="R48" s="87"/>
      <c r="S48" s="87"/>
      <c r="U48" s="1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3" t="s">
        <v>104</v>
      </c>
      <c r="AH48" s="263">
        <f>COUNTIF(AG$5:AG$38,"&lt;12")-SUM(AH43:AH47)</f>
        <v>0</v>
      </c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88" t="s">
        <v>118</v>
      </c>
      <c r="BB48" s="296">
        <f>COUNTIF(BA$5:BA$38,"&lt;=18")-SUM(BB43:BB47)</f>
        <v>0</v>
      </c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122" t="s">
        <v>110</v>
      </c>
      <c r="CG48" s="27">
        <f>COUNTIF(CF$5:CF$38,"&lt;18")-SUM(CG43:CG47)</f>
        <v>0</v>
      </c>
    </row>
    <row r="49" spans="1:85" ht="12.75" customHeight="1" x14ac:dyDescent="0.25">
      <c r="A49" s="73"/>
      <c r="B49" s="73"/>
      <c r="C49" s="73"/>
      <c r="D49" s="73"/>
      <c r="E49" s="73"/>
      <c r="F49" s="73"/>
      <c r="G49" s="1" t="s">
        <v>93</v>
      </c>
      <c r="H49" s="22">
        <f>COUNTIF(H$5:H$38,"&lt;0,50")-SUM(H45:H48)</f>
        <v>0</v>
      </c>
      <c r="I49" s="73"/>
      <c r="J49" s="1" t="s">
        <v>93</v>
      </c>
      <c r="K49" s="22">
        <f>COUNTIF(K$5:K$38,"&lt;0,50")-SUM(K45:K48)</f>
        <v>0</v>
      </c>
      <c r="L49" s="73"/>
      <c r="M49" s="1" t="s">
        <v>93</v>
      </c>
      <c r="N49" s="22">
        <f>COUNTIF(N$5:N$38,"&lt;0,50")-SUM(N45:N48)</f>
        <v>0</v>
      </c>
      <c r="O49" s="131"/>
      <c r="P49" s="87"/>
      <c r="Q49" s="87"/>
      <c r="R49" s="87"/>
      <c r="S49" s="87"/>
      <c r="U49" s="4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86"/>
      <c r="BB49" s="5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122" t="s">
        <v>111</v>
      </c>
      <c r="CG49" s="27">
        <f>COUNTIF(CF$5:CF$38,"&lt;21")-SUM(CG43:CG48)</f>
        <v>0</v>
      </c>
    </row>
    <row r="50" spans="1:85" ht="12.75" customHeight="1" x14ac:dyDescent="0.25">
      <c r="A50" s="73"/>
      <c r="B50" s="73"/>
      <c r="C50" s="73"/>
      <c r="D50" s="73"/>
      <c r="E50" s="73"/>
      <c r="F50" s="73"/>
      <c r="G50" s="1" t="s">
        <v>94</v>
      </c>
      <c r="H50" s="22">
        <f>COUNTIF(H$5:H$38,"&lt;0,60")-SUM(H45:H49)</f>
        <v>0</v>
      </c>
      <c r="I50" s="73"/>
      <c r="J50" s="1" t="s">
        <v>94</v>
      </c>
      <c r="K50" s="22">
        <f>COUNTIF(K$5:K$38,"&lt;0,60")-SUM(K45:K49)</f>
        <v>0</v>
      </c>
      <c r="L50" s="73"/>
      <c r="M50" s="1" t="s">
        <v>94</v>
      </c>
      <c r="N50" s="22">
        <f>COUNTIF(N$5:N$38,"&lt;0,60")-SUM(N45:N49)</f>
        <v>0</v>
      </c>
      <c r="O50" s="131"/>
      <c r="P50" s="68"/>
      <c r="Q50" s="87"/>
      <c r="R50" s="87"/>
      <c r="S50" s="87"/>
      <c r="T50" s="43"/>
      <c r="U50" s="43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56"/>
      <c r="AY50" s="56"/>
      <c r="AZ50" s="56"/>
      <c r="BA50" s="56"/>
      <c r="BB50" s="5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8" t="s">
        <v>112</v>
      </c>
      <c r="CG50" s="296">
        <f>COUNTIF(CF$5:CF$38,"&lt;24")-SUM(CG43:CG49)</f>
        <v>0</v>
      </c>
    </row>
    <row r="51" spans="1:85" ht="12.75" customHeight="1" x14ac:dyDescent="0.25">
      <c r="A51" s="73"/>
      <c r="B51" s="73"/>
      <c r="C51" s="73"/>
      <c r="D51" s="73"/>
      <c r="E51" s="73"/>
      <c r="F51" s="73"/>
      <c r="G51" s="1" t="s">
        <v>95</v>
      </c>
      <c r="H51" s="22">
        <f>COUNTIF(H$5:H$38,"&lt;0,70")-SUM(H45:H50)</f>
        <v>0</v>
      </c>
      <c r="I51" s="73"/>
      <c r="J51" s="1" t="s">
        <v>95</v>
      </c>
      <c r="K51" s="22">
        <f>COUNTIF(K$5:K$38,"&lt;0,70")-SUM(K45:K50)</f>
        <v>0</v>
      </c>
      <c r="L51" s="73"/>
      <c r="M51" s="1" t="s">
        <v>95</v>
      </c>
      <c r="N51" s="22">
        <f>COUNTIF(N$5:N$38,"&lt;0,70")-SUM(N45:N50)</f>
        <v>0</v>
      </c>
      <c r="O51" s="131"/>
      <c r="P51" s="68"/>
      <c r="Q51" s="68"/>
      <c r="R51" s="68"/>
      <c r="S51" s="68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56"/>
      <c r="AY51" s="56"/>
      <c r="AZ51" s="56"/>
      <c r="BA51" s="56"/>
      <c r="BB51" s="5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8" t="s">
        <v>113</v>
      </c>
      <c r="CG51" s="296">
        <f>COUNTIF(CF$5:CF$38,"&lt;27")-SUM(CG43:CG50)</f>
        <v>0</v>
      </c>
    </row>
    <row r="52" spans="1:85" ht="12.75" customHeight="1" x14ac:dyDescent="0.25">
      <c r="A52" s="73"/>
      <c r="B52" s="73"/>
      <c r="C52" s="73"/>
      <c r="D52" s="73"/>
      <c r="E52" s="73"/>
      <c r="F52" s="73"/>
      <c r="G52" s="1" t="s">
        <v>96</v>
      </c>
      <c r="H52" s="22">
        <f>COUNTIF(H$5:H$38,"&lt;0,80")-SUM(H45:H51)</f>
        <v>0</v>
      </c>
      <c r="I52" s="73"/>
      <c r="J52" s="1" t="s">
        <v>96</v>
      </c>
      <c r="K52" s="22">
        <f>COUNTIF(K$5:K$38,"&lt;0,80")-SUM(K45:K51)</f>
        <v>0</v>
      </c>
      <c r="L52" s="73"/>
      <c r="M52" s="1" t="s">
        <v>96</v>
      </c>
      <c r="N52" s="22">
        <f>COUNTIF(N$5:N$38,"&lt;0,80")-SUM(N45:N51)</f>
        <v>0</v>
      </c>
      <c r="O52" s="131"/>
      <c r="P52" s="68"/>
      <c r="Q52" s="68"/>
      <c r="R52" s="68"/>
      <c r="S52" s="68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56"/>
      <c r="AY52" s="56"/>
      <c r="AZ52" s="56"/>
      <c r="BA52" s="56"/>
      <c r="BB52" s="5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8" t="s">
        <v>114</v>
      </c>
      <c r="CG52" s="296">
        <f>COUNTIF(CF$5:CF$38,"&lt;30")-SUM(CG43:CG51)</f>
        <v>0</v>
      </c>
    </row>
    <row r="53" spans="1:85" ht="12.75" customHeight="1" x14ac:dyDescent="0.25">
      <c r="A53" s="73"/>
      <c r="B53" s="73"/>
      <c r="C53" s="73"/>
      <c r="D53" s="73"/>
      <c r="E53" s="73"/>
      <c r="F53" s="73"/>
      <c r="G53" s="1" t="s">
        <v>97</v>
      </c>
      <c r="H53" s="22">
        <f>COUNTIF(H$5:H$38,"&lt;0,90")-SUM(H45:H52)</f>
        <v>0</v>
      </c>
      <c r="I53" s="73"/>
      <c r="J53" s="1" t="s">
        <v>97</v>
      </c>
      <c r="K53" s="22">
        <f>COUNTIF(K$5:K$38,"&lt;0,90")-SUM(K45:K52)</f>
        <v>0</v>
      </c>
      <c r="L53" s="73"/>
      <c r="M53" s="1" t="s">
        <v>97</v>
      </c>
      <c r="N53" s="22">
        <f>COUNTIF(N$5:N$38,"&lt;0,90")-SUM(N45:N52)</f>
        <v>0</v>
      </c>
      <c r="O53" s="131"/>
      <c r="P53" s="68"/>
      <c r="Q53" s="68"/>
      <c r="R53" s="68"/>
      <c r="S53" s="68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56"/>
      <c r="AY53" s="56"/>
      <c r="AZ53" s="56"/>
      <c r="BA53" s="56"/>
      <c r="BB53" s="5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</row>
    <row r="54" spans="1:85" ht="12.75" customHeight="1" x14ac:dyDescent="0.25">
      <c r="A54" s="73"/>
      <c r="B54" s="73"/>
      <c r="C54" s="73"/>
      <c r="D54" s="73"/>
      <c r="E54" s="73"/>
      <c r="F54" s="73"/>
      <c r="G54" s="1" t="s">
        <v>98</v>
      </c>
      <c r="H54" s="22">
        <f>COUNTIF(H$5:H$38,"&lt;=1")-SUM(H45:H53)</f>
        <v>0</v>
      </c>
      <c r="I54" s="73"/>
      <c r="J54" s="1" t="s">
        <v>98</v>
      </c>
      <c r="K54" s="22">
        <f>COUNTIF(K$5:K$38,"&lt;=1")-SUM(K45:K53)</f>
        <v>0</v>
      </c>
      <c r="L54" s="73"/>
      <c r="M54" s="1" t="s">
        <v>98</v>
      </c>
      <c r="N54" s="22">
        <f>COUNTIF(N$5:N$38,"&lt;=1")-SUM(N45:N53)</f>
        <v>0</v>
      </c>
      <c r="O54" s="131"/>
      <c r="P54" s="68"/>
      <c r="Q54" s="68"/>
      <c r="R54" s="68"/>
      <c r="S54" s="68"/>
      <c r="U54" s="1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56"/>
      <c r="AY54" s="56"/>
      <c r="AZ54" s="5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</row>
    <row r="55" spans="1:85" ht="12.75" customHeight="1" x14ac:dyDescent="0.25">
      <c r="A55" s="73"/>
      <c r="B55" s="73"/>
      <c r="C55" s="73"/>
      <c r="D55" s="73"/>
      <c r="E55" s="73"/>
      <c r="F55" s="73"/>
      <c r="I55" s="73"/>
      <c r="J55" s="4"/>
      <c r="K55" s="23"/>
      <c r="L55" s="73"/>
      <c r="M55" s="4"/>
      <c r="N55" s="23"/>
      <c r="O55" s="131"/>
      <c r="P55" s="68"/>
      <c r="Q55" s="68"/>
      <c r="R55" s="68"/>
      <c r="S55" s="68"/>
      <c r="U55" s="42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</row>
    <row r="56" spans="1:85" ht="12.75" customHeight="1" x14ac:dyDescent="0.25">
      <c r="A56" s="73"/>
      <c r="B56" s="73"/>
      <c r="C56" s="73"/>
      <c r="D56" s="73"/>
      <c r="E56" s="73"/>
      <c r="F56" s="73"/>
      <c r="I56" s="73"/>
      <c r="J56" s="4"/>
      <c r="K56" s="23"/>
      <c r="L56" s="73"/>
      <c r="M56" s="4"/>
      <c r="N56" s="23"/>
      <c r="O56" s="131"/>
      <c r="P56" s="68"/>
      <c r="Q56" s="68"/>
      <c r="R56" s="68"/>
      <c r="S56" s="68"/>
      <c r="T56" s="43"/>
      <c r="U56" s="43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</row>
    <row r="57" spans="1:85" ht="12.75" customHeight="1" x14ac:dyDescent="0.25">
      <c r="A57" s="73"/>
      <c r="B57" s="73"/>
      <c r="C57" s="73"/>
      <c r="D57" s="73"/>
      <c r="E57" s="73"/>
      <c r="F57" s="73"/>
      <c r="I57" s="73"/>
      <c r="J57" s="4"/>
      <c r="K57" s="5"/>
      <c r="L57" s="73"/>
      <c r="M57" s="4"/>
      <c r="N57" s="5"/>
      <c r="O57" s="131"/>
      <c r="P57" s="68"/>
      <c r="Q57" s="68"/>
      <c r="R57" s="68"/>
      <c r="S57" s="68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</row>
    <row r="58" spans="1:85" ht="12.75" customHeight="1" x14ac:dyDescent="0.25">
      <c r="A58" s="73"/>
      <c r="B58" s="73"/>
      <c r="C58" s="73"/>
      <c r="D58" s="73"/>
      <c r="E58" s="73"/>
      <c r="F58" s="73"/>
      <c r="I58" s="73"/>
      <c r="L58" s="73"/>
      <c r="O58" s="131"/>
      <c r="P58" s="68"/>
      <c r="Q58" s="68"/>
      <c r="R58" s="68"/>
      <c r="S58" s="68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</row>
    <row r="59" spans="1:85" s="15" customFormat="1" ht="12.75" customHeight="1" x14ac:dyDescent="0.25">
      <c r="A59" s="73"/>
      <c r="B59" s="73"/>
      <c r="C59" s="73"/>
      <c r="D59" s="80"/>
      <c r="E59" s="80"/>
      <c r="F59" s="80"/>
      <c r="I59" s="80"/>
      <c r="J59" s="2"/>
      <c r="K59" s="2"/>
      <c r="L59" s="80"/>
      <c r="M59" s="2"/>
      <c r="N59" s="2"/>
      <c r="O59" s="132"/>
      <c r="P59" s="159"/>
      <c r="Q59" s="159"/>
      <c r="R59" s="159"/>
      <c r="S59" s="159"/>
      <c r="T59" s="4"/>
      <c r="U59" s="4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13"/>
      <c r="AH59" s="13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4"/>
      <c r="BB59" s="2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2"/>
      <c r="CG59" s="2"/>
    </row>
    <row r="60" spans="1:85" ht="12.75" customHeight="1" x14ac:dyDescent="0.25">
      <c r="AG60" s="13"/>
      <c r="AH60" s="13"/>
      <c r="BA60" s="15"/>
      <c r="BB60" s="15"/>
      <c r="CG60" s="11"/>
    </row>
    <row r="61" spans="1:85" x14ac:dyDescent="0.25">
      <c r="A61" s="15"/>
      <c r="B61" s="15"/>
      <c r="C61" s="15"/>
      <c r="J61" s="15"/>
      <c r="K61" s="15"/>
      <c r="M61" s="15"/>
      <c r="N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3"/>
      <c r="AH61" s="13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42"/>
      <c r="BB61" s="42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44"/>
    </row>
    <row r="62" spans="1:85" x14ac:dyDescent="0.25"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13"/>
      <c r="AH62" s="13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3"/>
      <c r="BB62" s="11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</row>
    <row r="63" spans="1:85" x14ac:dyDescent="0.25"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3"/>
      <c r="AH63" s="1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</row>
    <row r="64" spans="1:85" x14ac:dyDescent="0.25">
      <c r="AG64" s="13"/>
      <c r="AH64" s="13"/>
      <c r="CG64" s="11"/>
    </row>
    <row r="65" spans="33:85" x14ac:dyDescent="0.25">
      <c r="AG65" s="13"/>
      <c r="AH65" s="13"/>
      <c r="CG65" s="11"/>
    </row>
    <row r="66" spans="33:85" x14ac:dyDescent="0.25">
      <c r="AH66" s="6"/>
      <c r="CG66" s="11"/>
    </row>
    <row r="67" spans="33:85" x14ac:dyDescent="0.25">
      <c r="CG67" s="11"/>
    </row>
    <row r="68" spans="33:85" x14ac:dyDescent="0.25">
      <c r="CG68" s="11"/>
    </row>
    <row r="69" spans="33:85" x14ac:dyDescent="0.25">
      <c r="CG69" s="11"/>
    </row>
    <row r="70" spans="33:85" x14ac:dyDescent="0.25">
      <c r="CG70" s="11"/>
    </row>
    <row r="71" spans="33:85" x14ac:dyDescent="0.25">
      <c r="CG71" s="11"/>
    </row>
    <row r="72" spans="33:85" x14ac:dyDescent="0.25">
      <c r="CG72" s="11"/>
    </row>
    <row r="73" spans="33:85" x14ac:dyDescent="0.25">
      <c r="CG73" s="11"/>
    </row>
    <row r="74" spans="33:85" x14ac:dyDescent="0.25">
      <c r="CG74" s="11"/>
    </row>
    <row r="75" spans="33:85" x14ac:dyDescent="0.25">
      <c r="CG75" s="11"/>
    </row>
    <row r="76" spans="33:85" x14ac:dyDescent="0.25">
      <c r="CG76" s="11"/>
    </row>
    <row r="77" spans="33:85" x14ac:dyDescent="0.25">
      <c r="CG77" s="11"/>
    </row>
    <row r="78" spans="33:85" x14ac:dyDescent="0.25">
      <c r="CG78" s="11"/>
    </row>
    <row r="79" spans="33:85" x14ac:dyDescent="0.25">
      <c r="CG79" s="11"/>
    </row>
    <row r="80" spans="33:85" x14ac:dyDescent="0.25">
      <c r="CG80" s="11"/>
    </row>
    <row r="81" spans="85:85" x14ac:dyDescent="0.25">
      <c r="CG81" s="11"/>
    </row>
    <row r="82" spans="85:85" x14ac:dyDescent="0.25">
      <c r="CG82" s="11"/>
    </row>
    <row r="83" spans="85:85" x14ac:dyDescent="0.25">
      <c r="CG83" s="11"/>
    </row>
    <row r="84" spans="85:85" x14ac:dyDescent="0.25">
      <c r="CG84" s="11"/>
    </row>
    <row r="85" spans="85:85" x14ac:dyDescent="0.25">
      <c r="CG85" s="11"/>
    </row>
    <row r="86" spans="85:85" x14ac:dyDescent="0.25">
      <c r="CG86" s="11"/>
    </row>
    <row r="87" spans="85:85" x14ac:dyDescent="0.25">
      <c r="CG87" s="11"/>
    </row>
    <row r="88" spans="85:85" x14ac:dyDescent="0.25">
      <c r="CG88" s="11"/>
    </row>
    <row r="89" spans="85:85" x14ac:dyDescent="0.25">
      <c r="CG89" s="11"/>
    </row>
    <row r="90" spans="85:85" x14ac:dyDescent="0.25">
      <c r="CG90" s="11"/>
    </row>
    <row r="91" spans="85:85" x14ac:dyDescent="0.25">
      <c r="CG91" s="11"/>
    </row>
    <row r="92" spans="85:85" x14ac:dyDescent="0.25">
      <c r="CG92" s="11"/>
    </row>
    <row r="93" spans="85:85" x14ac:dyDescent="0.25">
      <c r="CG93" s="11"/>
    </row>
    <row r="94" spans="85:85" x14ac:dyDescent="0.25">
      <c r="CG94" s="11"/>
    </row>
    <row r="95" spans="85:85" x14ac:dyDescent="0.25">
      <c r="CG95" s="11"/>
    </row>
    <row r="96" spans="85:85" x14ac:dyDescent="0.25">
      <c r="CG96" s="11"/>
    </row>
    <row r="97" spans="85:85" x14ac:dyDescent="0.25">
      <c r="CG97" s="11"/>
    </row>
    <row r="98" spans="85:85" x14ac:dyDescent="0.25">
      <c r="CG98" s="11"/>
    </row>
    <row r="99" spans="85:85" x14ac:dyDescent="0.25">
      <c r="CG99" s="11"/>
    </row>
    <row r="100" spans="85:85" x14ac:dyDescent="0.25">
      <c r="CG100" s="11"/>
    </row>
    <row r="101" spans="85:85" x14ac:dyDescent="0.25">
      <c r="CG101" s="11"/>
    </row>
    <row r="102" spans="85:85" x14ac:dyDescent="0.25">
      <c r="CG102" s="11"/>
    </row>
    <row r="103" spans="85:85" x14ac:dyDescent="0.25">
      <c r="CG103" s="11"/>
    </row>
    <row r="104" spans="85:85" x14ac:dyDescent="0.25">
      <c r="CG104" s="11"/>
    </row>
    <row r="105" spans="85:85" x14ac:dyDescent="0.25">
      <c r="CG105" s="11"/>
    </row>
    <row r="106" spans="85:85" x14ac:dyDescent="0.25">
      <c r="CG106" s="11"/>
    </row>
    <row r="107" spans="85:85" x14ac:dyDescent="0.25">
      <c r="CG107" s="11"/>
    </row>
    <row r="108" spans="85:85" x14ac:dyDescent="0.25">
      <c r="CG108" s="11"/>
    </row>
    <row r="109" spans="85:85" x14ac:dyDescent="0.25">
      <c r="CG109" s="11"/>
    </row>
    <row r="110" spans="85:85" x14ac:dyDescent="0.25">
      <c r="CG110" s="11"/>
    </row>
    <row r="111" spans="85:85" x14ac:dyDescent="0.25">
      <c r="CG111" s="11"/>
    </row>
    <row r="112" spans="85:85" x14ac:dyDescent="0.25">
      <c r="CG112" s="11"/>
    </row>
    <row r="113" spans="85:85" x14ac:dyDescent="0.25">
      <c r="CG113" s="11"/>
    </row>
    <row r="114" spans="85:85" x14ac:dyDescent="0.25">
      <c r="CG114" s="11"/>
    </row>
    <row r="115" spans="85:85" x14ac:dyDescent="0.25">
      <c r="CG115" s="11"/>
    </row>
    <row r="116" spans="85:85" x14ac:dyDescent="0.25">
      <c r="CG116" s="11"/>
    </row>
    <row r="117" spans="85:85" x14ac:dyDescent="0.25">
      <c r="CG117" s="11"/>
    </row>
    <row r="118" spans="85:85" x14ac:dyDescent="0.25">
      <c r="CG118" s="11"/>
    </row>
    <row r="119" spans="85:85" x14ac:dyDescent="0.25">
      <c r="CG119" s="11"/>
    </row>
    <row r="120" spans="85:85" x14ac:dyDescent="0.25">
      <c r="CG120" s="11"/>
    </row>
    <row r="121" spans="85:85" x14ac:dyDescent="0.25">
      <c r="CG121" s="11"/>
    </row>
    <row r="122" spans="85:85" x14ac:dyDescent="0.25">
      <c r="CG122" s="11"/>
    </row>
    <row r="123" spans="85:85" x14ac:dyDescent="0.25">
      <c r="CG123" s="11"/>
    </row>
    <row r="124" spans="85:85" x14ac:dyDescent="0.25">
      <c r="CG124" s="11"/>
    </row>
    <row r="125" spans="85:85" x14ac:dyDescent="0.25">
      <c r="CG125" s="11"/>
    </row>
    <row r="126" spans="85:85" x14ac:dyDescent="0.25">
      <c r="CG126" s="11"/>
    </row>
    <row r="127" spans="85:85" x14ac:dyDescent="0.25">
      <c r="CG127" s="11"/>
    </row>
    <row r="128" spans="85:85" x14ac:dyDescent="0.25">
      <c r="CG128" s="11"/>
    </row>
    <row r="129" spans="85:85" x14ac:dyDescent="0.25">
      <c r="CG129" s="11"/>
    </row>
    <row r="130" spans="85:85" x14ac:dyDescent="0.25">
      <c r="CG130" s="11"/>
    </row>
    <row r="131" spans="85:85" x14ac:dyDescent="0.25">
      <c r="CG131" s="11"/>
    </row>
    <row r="132" spans="85:85" x14ac:dyDescent="0.25">
      <c r="CG132" s="11"/>
    </row>
    <row r="133" spans="85:85" x14ac:dyDescent="0.25">
      <c r="CG133" s="11"/>
    </row>
    <row r="134" spans="85:85" x14ac:dyDescent="0.25">
      <c r="CG134" s="11"/>
    </row>
    <row r="135" spans="85:85" x14ac:dyDescent="0.25">
      <c r="CG135" s="11"/>
    </row>
    <row r="136" spans="85:85" x14ac:dyDescent="0.25">
      <c r="CG136" s="11"/>
    </row>
    <row r="137" spans="85:85" x14ac:dyDescent="0.25">
      <c r="CG137" s="11"/>
    </row>
    <row r="138" spans="85:85" x14ac:dyDescent="0.25">
      <c r="CG138" s="11"/>
    </row>
    <row r="139" spans="85:85" x14ac:dyDescent="0.25">
      <c r="CG139" s="11"/>
    </row>
    <row r="140" spans="85:85" x14ac:dyDescent="0.25">
      <c r="CG140" s="11"/>
    </row>
    <row r="141" spans="85:85" x14ac:dyDescent="0.25">
      <c r="CG141" s="11"/>
    </row>
    <row r="142" spans="85:85" x14ac:dyDescent="0.25">
      <c r="CG142" s="11"/>
    </row>
    <row r="143" spans="85:85" x14ac:dyDescent="0.25">
      <c r="CG143" s="11"/>
    </row>
    <row r="144" spans="85:85" x14ac:dyDescent="0.25">
      <c r="CG144" s="11"/>
    </row>
    <row r="145" spans="85:85" x14ac:dyDescent="0.25">
      <c r="CG145" s="11"/>
    </row>
    <row r="146" spans="85:85" x14ac:dyDescent="0.25">
      <c r="CG146" s="11"/>
    </row>
    <row r="147" spans="85:85" x14ac:dyDescent="0.25">
      <c r="CG147" s="11"/>
    </row>
    <row r="148" spans="85:85" x14ac:dyDescent="0.25">
      <c r="CG148" s="11"/>
    </row>
    <row r="149" spans="85:85" x14ac:dyDescent="0.25">
      <c r="CG149" s="11"/>
    </row>
    <row r="150" spans="85:85" x14ac:dyDescent="0.25">
      <c r="CG150" s="11"/>
    </row>
    <row r="151" spans="85:85" x14ac:dyDescent="0.25">
      <c r="CG151" s="11"/>
    </row>
    <row r="152" spans="85:85" x14ac:dyDescent="0.25">
      <c r="CG152" s="11"/>
    </row>
    <row r="153" spans="85:85" x14ac:dyDescent="0.25">
      <c r="CG153" s="11"/>
    </row>
    <row r="154" spans="85:85" x14ac:dyDescent="0.25">
      <c r="CG154" s="11"/>
    </row>
    <row r="155" spans="85:85" x14ac:dyDescent="0.25">
      <c r="CG155" s="11"/>
    </row>
    <row r="156" spans="85:85" x14ac:dyDescent="0.25">
      <c r="CG156" s="11"/>
    </row>
    <row r="157" spans="85:85" x14ac:dyDescent="0.25">
      <c r="CG157" s="11"/>
    </row>
    <row r="158" spans="85:85" x14ac:dyDescent="0.25">
      <c r="CG158" s="11"/>
    </row>
    <row r="159" spans="85:85" x14ac:dyDescent="0.25">
      <c r="CG159" s="11"/>
    </row>
    <row r="160" spans="85:85" x14ac:dyDescent="0.25">
      <c r="CG160" s="11"/>
    </row>
    <row r="161" spans="85:85" x14ac:dyDescent="0.25">
      <c r="CG161" s="11"/>
    </row>
    <row r="162" spans="85:85" x14ac:dyDescent="0.25">
      <c r="CG162" s="11"/>
    </row>
    <row r="163" spans="85:85" x14ac:dyDescent="0.25">
      <c r="CG163" s="11"/>
    </row>
    <row r="164" spans="85:85" x14ac:dyDescent="0.25">
      <c r="CG164" s="11"/>
    </row>
    <row r="165" spans="85:85" x14ac:dyDescent="0.25">
      <c r="CG165" s="11"/>
    </row>
    <row r="166" spans="85:85" x14ac:dyDescent="0.25">
      <c r="CG166" s="11"/>
    </row>
    <row r="167" spans="85:85" x14ac:dyDescent="0.25">
      <c r="CG167" s="11"/>
    </row>
    <row r="168" spans="85:85" x14ac:dyDescent="0.25">
      <c r="CG168" s="11"/>
    </row>
    <row r="169" spans="85:85" x14ac:dyDescent="0.25">
      <c r="CG169" s="11"/>
    </row>
    <row r="170" spans="85:85" x14ac:dyDescent="0.25">
      <c r="CG170" s="11"/>
    </row>
    <row r="171" spans="85:85" x14ac:dyDescent="0.25">
      <c r="CG171" s="11"/>
    </row>
    <row r="172" spans="85:85" x14ac:dyDescent="0.25">
      <c r="CG172" s="11"/>
    </row>
    <row r="173" spans="85:85" x14ac:dyDescent="0.25">
      <c r="CG173" s="11"/>
    </row>
    <row r="174" spans="85:85" x14ac:dyDescent="0.25">
      <c r="CG174" s="11"/>
    </row>
    <row r="175" spans="85:85" x14ac:dyDescent="0.25">
      <c r="CG175" s="11"/>
    </row>
    <row r="176" spans="85:85" x14ac:dyDescent="0.25">
      <c r="CG176" s="11"/>
    </row>
    <row r="177" spans="85:85" x14ac:dyDescent="0.25">
      <c r="CG177" s="11"/>
    </row>
    <row r="178" spans="85:85" x14ac:dyDescent="0.25">
      <c r="CG178" s="11"/>
    </row>
    <row r="179" spans="85:85" x14ac:dyDescent="0.25">
      <c r="CG179" s="11"/>
    </row>
    <row r="180" spans="85:85" x14ac:dyDescent="0.25">
      <c r="CG180" s="11"/>
    </row>
    <row r="181" spans="85:85" x14ac:dyDescent="0.25">
      <c r="CG181" s="11"/>
    </row>
    <row r="182" spans="85:85" x14ac:dyDescent="0.25">
      <c r="CG182" s="11"/>
    </row>
    <row r="183" spans="85:85" x14ac:dyDescent="0.25">
      <c r="CG183" s="11"/>
    </row>
    <row r="184" spans="85:85" x14ac:dyDescent="0.25">
      <c r="CG184" s="11"/>
    </row>
    <row r="185" spans="85:85" x14ac:dyDescent="0.25">
      <c r="CG185" s="11"/>
    </row>
    <row r="186" spans="85:85" x14ac:dyDescent="0.25">
      <c r="CG186" s="11"/>
    </row>
    <row r="187" spans="85:85" x14ac:dyDescent="0.25">
      <c r="CG187" s="11"/>
    </row>
    <row r="188" spans="85:85" x14ac:dyDescent="0.25">
      <c r="CG188" s="11"/>
    </row>
    <row r="189" spans="85:85" x14ac:dyDescent="0.25">
      <c r="CG189" s="11"/>
    </row>
    <row r="190" spans="85:85" x14ac:dyDescent="0.25">
      <c r="CG190" s="11"/>
    </row>
    <row r="191" spans="85:85" x14ac:dyDescent="0.25">
      <c r="CG191" s="11"/>
    </row>
    <row r="192" spans="85:85" x14ac:dyDescent="0.25">
      <c r="CG192" s="11"/>
    </row>
    <row r="193" spans="85:85" x14ac:dyDescent="0.25">
      <c r="CG193" s="11"/>
    </row>
    <row r="194" spans="85:85" x14ac:dyDescent="0.25">
      <c r="CG194" s="11"/>
    </row>
    <row r="195" spans="85:85" x14ac:dyDescent="0.25">
      <c r="CG195" s="11"/>
    </row>
    <row r="196" spans="85:85" x14ac:dyDescent="0.25">
      <c r="CG196" s="11"/>
    </row>
    <row r="197" spans="85:85" x14ac:dyDescent="0.25">
      <c r="CG197" s="11"/>
    </row>
    <row r="198" spans="85:85" x14ac:dyDescent="0.25">
      <c r="CG198" s="11"/>
    </row>
    <row r="199" spans="85:85" x14ac:dyDescent="0.25">
      <c r="CG199" s="11"/>
    </row>
    <row r="200" spans="85:85" x14ac:dyDescent="0.25">
      <c r="CG200" s="11"/>
    </row>
    <row r="201" spans="85:85" x14ac:dyDescent="0.25">
      <c r="CG201" s="11"/>
    </row>
    <row r="202" spans="85:85" x14ac:dyDescent="0.25">
      <c r="CG202" s="11"/>
    </row>
    <row r="203" spans="85:85" x14ac:dyDescent="0.25">
      <c r="CG203" s="11"/>
    </row>
    <row r="204" spans="85:85" x14ac:dyDescent="0.25">
      <c r="CG204" s="11"/>
    </row>
    <row r="205" spans="85:85" x14ac:dyDescent="0.25">
      <c r="CG205" s="11"/>
    </row>
    <row r="206" spans="85:85" x14ac:dyDescent="0.25">
      <c r="CG206" s="11"/>
    </row>
    <row r="207" spans="85:85" x14ac:dyDescent="0.25">
      <c r="CG207" s="11"/>
    </row>
    <row r="208" spans="85:85" x14ac:dyDescent="0.25">
      <c r="CG208" s="11"/>
    </row>
    <row r="209" spans="85:85" x14ac:dyDescent="0.25">
      <c r="CG209" s="11"/>
    </row>
    <row r="210" spans="85:85" x14ac:dyDescent="0.25">
      <c r="CG210" s="11"/>
    </row>
    <row r="211" spans="85:85" x14ac:dyDescent="0.25">
      <c r="CG211" s="11"/>
    </row>
    <row r="212" spans="85:85" x14ac:dyDescent="0.25">
      <c r="CG212" s="11"/>
    </row>
    <row r="213" spans="85:85" x14ac:dyDescent="0.25">
      <c r="CG213" s="11"/>
    </row>
    <row r="214" spans="85:85" x14ac:dyDescent="0.25">
      <c r="CG214" s="11"/>
    </row>
    <row r="215" spans="85:85" x14ac:dyDescent="0.25">
      <c r="CG215" s="11"/>
    </row>
    <row r="216" spans="85:85" x14ac:dyDescent="0.25">
      <c r="CG216" s="11"/>
    </row>
    <row r="217" spans="85:85" x14ac:dyDescent="0.25">
      <c r="CG217" s="11"/>
    </row>
    <row r="218" spans="85:85" x14ac:dyDescent="0.25">
      <c r="CG218" s="11"/>
    </row>
    <row r="219" spans="85:85" x14ac:dyDescent="0.25">
      <c r="CG219" s="11"/>
    </row>
    <row r="220" spans="85:85" x14ac:dyDescent="0.25">
      <c r="CG220" s="11"/>
    </row>
    <row r="221" spans="85:85" x14ac:dyDescent="0.25">
      <c r="CG221" s="11"/>
    </row>
    <row r="222" spans="85:85" x14ac:dyDescent="0.25">
      <c r="CG222" s="11"/>
    </row>
    <row r="223" spans="85:85" x14ac:dyDescent="0.25">
      <c r="CG223" s="11"/>
    </row>
    <row r="224" spans="85:85" x14ac:dyDescent="0.25">
      <c r="CG224" s="11"/>
    </row>
    <row r="225" spans="85:85" x14ac:dyDescent="0.25">
      <c r="CG225" s="11"/>
    </row>
    <row r="226" spans="85:85" x14ac:dyDescent="0.25">
      <c r="CG226" s="11"/>
    </row>
    <row r="227" spans="85:85" x14ac:dyDescent="0.25">
      <c r="CG227" s="11"/>
    </row>
    <row r="228" spans="85:85" x14ac:dyDescent="0.25">
      <c r="CG228" s="11"/>
    </row>
    <row r="229" spans="85:85" x14ac:dyDescent="0.25">
      <c r="CG229" s="11"/>
    </row>
    <row r="230" spans="85:85" x14ac:dyDescent="0.25">
      <c r="CG230" s="11"/>
    </row>
    <row r="231" spans="85:85" x14ac:dyDescent="0.25">
      <c r="CG231" s="11"/>
    </row>
    <row r="232" spans="85:85" x14ac:dyDescent="0.25">
      <c r="CG232" s="11"/>
    </row>
    <row r="233" spans="85:85" x14ac:dyDescent="0.25">
      <c r="CG233" s="11"/>
    </row>
    <row r="234" spans="85:85" x14ac:dyDescent="0.25">
      <c r="CG234" s="11"/>
    </row>
    <row r="235" spans="85:85" x14ac:dyDescent="0.25">
      <c r="CG235" s="11"/>
    </row>
    <row r="236" spans="85:85" x14ac:dyDescent="0.25">
      <c r="CG236" s="11"/>
    </row>
    <row r="237" spans="85:85" x14ac:dyDescent="0.25">
      <c r="CG237" s="11"/>
    </row>
    <row r="238" spans="85:85" x14ac:dyDescent="0.25">
      <c r="CG238" s="11"/>
    </row>
    <row r="239" spans="85:85" x14ac:dyDescent="0.25">
      <c r="CG239" s="11"/>
    </row>
    <row r="240" spans="85:85" x14ac:dyDescent="0.25">
      <c r="CG240" s="11"/>
    </row>
    <row r="241" spans="85:85" x14ac:dyDescent="0.25">
      <c r="CG241" s="11"/>
    </row>
    <row r="242" spans="85:85" x14ac:dyDescent="0.25">
      <c r="CG242" s="11"/>
    </row>
    <row r="243" spans="85:85" x14ac:dyDescent="0.25">
      <c r="CG243" s="11"/>
    </row>
    <row r="244" spans="85:85" x14ac:dyDescent="0.25">
      <c r="CG244" s="11"/>
    </row>
    <row r="245" spans="85:85" x14ac:dyDescent="0.25">
      <c r="CG245" s="11"/>
    </row>
    <row r="246" spans="85:85" x14ac:dyDescent="0.25">
      <c r="CG246" s="11"/>
    </row>
    <row r="247" spans="85:85" x14ac:dyDescent="0.25">
      <c r="CG247" s="11"/>
    </row>
    <row r="248" spans="85:85" x14ac:dyDescent="0.25">
      <c r="CG248" s="11"/>
    </row>
    <row r="249" spans="85:85" x14ac:dyDescent="0.25">
      <c r="CG249" s="11"/>
    </row>
    <row r="250" spans="85:85" x14ac:dyDescent="0.25">
      <c r="CG250" s="11"/>
    </row>
    <row r="251" spans="85:85" x14ac:dyDescent="0.25">
      <c r="CG251" s="11"/>
    </row>
    <row r="252" spans="85:85" x14ac:dyDescent="0.25">
      <c r="CG252" s="11"/>
    </row>
    <row r="253" spans="85:85" x14ac:dyDescent="0.25">
      <c r="CG253" s="11"/>
    </row>
    <row r="254" spans="85:85" x14ac:dyDescent="0.25">
      <c r="CG254" s="11"/>
    </row>
    <row r="255" spans="85:85" x14ac:dyDescent="0.25">
      <c r="CG255" s="11"/>
    </row>
    <row r="256" spans="85:85" x14ac:dyDescent="0.25">
      <c r="CG256" s="11"/>
    </row>
    <row r="257" spans="85:85" x14ac:dyDescent="0.25">
      <c r="CG257" s="11"/>
    </row>
    <row r="258" spans="85:85" x14ac:dyDescent="0.25">
      <c r="CG258" s="11"/>
    </row>
    <row r="259" spans="85:85" x14ac:dyDescent="0.25">
      <c r="CG259" s="11"/>
    </row>
    <row r="260" spans="85:85" x14ac:dyDescent="0.25">
      <c r="CG260" s="11"/>
    </row>
    <row r="261" spans="85:85" x14ac:dyDescent="0.25">
      <c r="CG261" s="11"/>
    </row>
    <row r="262" spans="85:85" x14ac:dyDescent="0.25">
      <c r="CG262" s="11"/>
    </row>
    <row r="263" spans="85:85" x14ac:dyDescent="0.25">
      <c r="CG263" s="11"/>
    </row>
    <row r="264" spans="85:85" x14ac:dyDescent="0.25">
      <c r="CG264" s="11"/>
    </row>
    <row r="265" spans="85:85" x14ac:dyDescent="0.25">
      <c r="CG265" s="11"/>
    </row>
    <row r="266" spans="85:85" x14ac:dyDescent="0.25">
      <c r="CG266" s="11"/>
    </row>
    <row r="267" spans="85:85" x14ac:dyDescent="0.25">
      <c r="CG267" s="11"/>
    </row>
    <row r="268" spans="85:85" x14ac:dyDescent="0.25">
      <c r="CG268" s="11"/>
    </row>
    <row r="269" spans="85:85" x14ac:dyDescent="0.25">
      <c r="CG269" s="11"/>
    </row>
    <row r="270" spans="85:85" x14ac:dyDescent="0.25">
      <c r="CG270" s="11"/>
    </row>
    <row r="271" spans="85:85" x14ac:dyDescent="0.25">
      <c r="CG271" s="11"/>
    </row>
    <row r="272" spans="85:85" x14ac:dyDescent="0.25">
      <c r="CG272" s="11"/>
    </row>
    <row r="273" spans="85:85" x14ac:dyDescent="0.25">
      <c r="CG273" s="11"/>
    </row>
    <row r="274" spans="85:85" x14ac:dyDescent="0.25">
      <c r="CG274" s="11"/>
    </row>
    <row r="275" spans="85:85" x14ac:dyDescent="0.25">
      <c r="CG275" s="11"/>
    </row>
    <row r="276" spans="85:85" x14ac:dyDescent="0.25">
      <c r="CG276" s="11"/>
    </row>
    <row r="277" spans="85:85" x14ac:dyDescent="0.25">
      <c r="CG277" s="11"/>
    </row>
    <row r="278" spans="85:85" x14ac:dyDescent="0.25">
      <c r="CG278" s="11"/>
    </row>
    <row r="279" spans="85:85" x14ac:dyDescent="0.25">
      <c r="CG279" s="11"/>
    </row>
    <row r="280" spans="85:85" x14ac:dyDescent="0.25">
      <c r="CG280" s="11"/>
    </row>
    <row r="281" spans="85:85" x14ac:dyDescent="0.25">
      <c r="CG281" s="11"/>
    </row>
    <row r="282" spans="85:85" x14ac:dyDescent="0.25">
      <c r="CG282" s="11"/>
    </row>
    <row r="283" spans="85:85" x14ac:dyDescent="0.25">
      <c r="CG283" s="11"/>
    </row>
    <row r="284" spans="85:85" x14ac:dyDescent="0.25">
      <c r="CG284" s="11"/>
    </row>
    <row r="285" spans="85:85" x14ac:dyDescent="0.25">
      <c r="CG285" s="11"/>
    </row>
    <row r="286" spans="85:85" x14ac:dyDescent="0.25">
      <c r="CG286" s="11"/>
    </row>
    <row r="287" spans="85:85" x14ac:dyDescent="0.25">
      <c r="CG287" s="11"/>
    </row>
    <row r="288" spans="85:85" x14ac:dyDescent="0.25">
      <c r="CG288" s="11"/>
    </row>
    <row r="289" spans="85:85" x14ac:dyDescent="0.25">
      <c r="CG289" s="11"/>
    </row>
    <row r="290" spans="85:85" x14ac:dyDescent="0.25">
      <c r="CG290" s="11"/>
    </row>
    <row r="291" spans="85:85" x14ac:dyDescent="0.25">
      <c r="CG291" s="11"/>
    </row>
    <row r="292" spans="85:85" x14ac:dyDescent="0.25">
      <c r="CG292" s="11"/>
    </row>
    <row r="293" spans="85:85" x14ac:dyDescent="0.25">
      <c r="CG293" s="11"/>
    </row>
    <row r="294" spans="85:85" x14ac:dyDescent="0.25">
      <c r="CG294" s="11"/>
    </row>
    <row r="295" spans="85:85" x14ac:dyDescent="0.25">
      <c r="CG295" s="11"/>
    </row>
    <row r="296" spans="85:85" x14ac:dyDescent="0.25">
      <c r="CG296" s="11"/>
    </row>
    <row r="297" spans="85:85" x14ac:dyDescent="0.25">
      <c r="CG297" s="11"/>
    </row>
    <row r="298" spans="85:85" x14ac:dyDescent="0.25">
      <c r="CG298" s="11"/>
    </row>
    <row r="299" spans="85:85" x14ac:dyDescent="0.25">
      <c r="CG299" s="11"/>
    </row>
    <row r="300" spans="85:85" x14ac:dyDescent="0.25">
      <c r="CG300" s="11"/>
    </row>
    <row r="301" spans="85:85" x14ac:dyDescent="0.25">
      <c r="CG301" s="11"/>
    </row>
    <row r="302" spans="85:85" x14ac:dyDescent="0.25">
      <c r="CG302" s="11"/>
    </row>
    <row r="303" spans="85:85" x14ac:dyDescent="0.25">
      <c r="CG303" s="11"/>
    </row>
    <row r="304" spans="85:85" x14ac:dyDescent="0.25">
      <c r="CG304" s="11"/>
    </row>
    <row r="305" spans="85:85" x14ac:dyDescent="0.25">
      <c r="CG305" s="11"/>
    </row>
    <row r="306" spans="85:85" x14ac:dyDescent="0.25">
      <c r="CG306" s="11"/>
    </row>
    <row r="307" spans="85:85" x14ac:dyDescent="0.25">
      <c r="CG307" s="11"/>
    </row>
    <row r="308" spans="85:85" x14ac:dyDescent="0.25">
      <c r="CG308" s="11"/>
    </row>
    <row r="309" spans="85:85" x14ac:dyDescent="0.25">
      <c r="CG309" s="11"/>
    </row>
    <row r="310" spans="85:85" x14ac:dyDescent="0.25">
      <c r="CG310" s="11"/>
    </row>
    <row r="311" spans="85:85" x14ac:dyDescent="0.25">
      <c r="CG311" s="11"/>
    </row>
    <row r="312" spans="85:85" x14ac:dyDescent="0.25">
      <c r="CG312" s="11"/>
    </row>
    <row r="313" spans="85:85" x14ac:dyDescent="0.25">
      <c r="CG313" s="11"/>
    </row>
    <row r="314" spans="85:85" x14ac:dyDescent="0.25">
      <c r="CG314" s="11"/>
    </row>
    <row r="315" spans="85:85" x14ac:dyDescent="0.25">
      <c r="CG315" s="11"/>
    </row>
    <row r="316" spans="85:85" x14ac:dyDescent="0.25">
      <c r="CG316" s="11"/>
    </row>
    <row r="317" spans="85:85" x14ac:dyDescent="0.25">
      <c r="CG317" s="11"/>
    </row>
    <row r="318" spans="85:85" x14ac:dyDescent="0.25">
      <c r="CG318" s="11"/>
    </row>
    <row r="319" spans="85:85" x14ac:dyDescent="0.25">
      <c r="CG319" s="11"/>
    </row>
    <row r="320" spans="85:85" x14ac:dyDescent="0.25">
      <c r="CG320" s="11"/>
    </row>
    <row r="321" spans="85:85" x14ac:dyDescent="0.25">
      <c r="CG321" s="11"/>
    </row>
    <row r="322" spans="85:85" x14ac:dyDescent="0.25">
      <c r="CG322" s="11"/>
    </row>
    <row r="323" spans="85:85" x14ac:dyDescent="0.25">
      <c r="CG323" s="11"/>
    </row>
    <row r="324" spans="85:85" x14ac:dyDescent="0.25">
      <c r="CG324" s="11"/>
    </row>
  </sheetData>
  <sheetProtection password="CC48" sheet="1" selectLockedCells="1"/>
  <mergeCells count="158">
    <mergeCell ref="A7:B38"/>
    <mergeCell ref="G1:H2"/>
    <mergeCell ref="B42:D42"/>
    <mergeCell ref="B3:C4"/>
    <mergeCell ref="A1:A2"/>
    <mergeCell ref="A3:A4"/>
    <mergeCell ref="B1:D2"/>
    <mergeCell ref="T23:U23"/>
    <mergeCell ref="T18:U18"/>
    <mergeCell ref="T21:U21"/>
    <mergeCell ref="T34:U34"/>
    <mergeCell ref="T32:U32"/>
    <mergeCell ref="T30:U30"/>
    <mergeCell ref="T31:U31"/>
    <mergeCell ref="T29:U29"/>
    <mergeCell ref="T27:U27"/>
    <mergeCell ref="T25:U25"/>
    <mergeCell ref="T19:U19"/>
    <mergeCell ref="T20:U20"/>
    <mergeCell ref="T16:U16"/>
    <mergeCell ref="T17:U17"/>
    <mergeCell ref="T15:U15"/>
    <mergeCell ref="T14:U14"/>
    <mergeCell ref="T11:U11"/>
    <mergeCell ref="AG22:AH22"/>
    <mergeCell ref="AG23:AH23"/>
    <mergeCell ref="BA26:BB26"/>
    <mergeCell ref="BA24:BB24"/>
    <mergeCell ref="CF23:CG23"/>
    <mergeCell ref="CF24:CG24"/>
    <mergeCell ref="BA25:BB25"/>
    <mergeCell ref="BA28:BB28"/>
    <mergeCell ref="T37:U37"/>
    <mergeCell ref="T35:U35"/>
    <mergeCell ref="T36:U36"/>
    <mergeCell ref="T33:U33"/>
    <mergeCell ref="AG37:AH37"/>
    <mergeCell ref="AG35:AH35"/>
    <mergeCell ref="AG28:AH28"/>
    <mergeCell ref="AG30:AH30"/>
    <mergeCell ref="AG29:AH29"/>
    <mergeCell ref="T28:U28"/>
    <mergeCell ref="AG31:AH31"/>
    <mergeCell ref="CF37:CG37"/>
    <mergeCell ref="BA37:BB37"/>
    <mergeCell ref="BA36:BB36"/>
    <mergeCell ref="BA32:BB32"/>
    <mergeCell ref="AG34:AH34"/>
    <mergeCell ref="AG32:AH32"/>
    <mergeCell ref="CF33:CG33"/>
    <mergeCell ref="CF32:CG32"/>
    <mergeCell ref="BA33:BB33"/>
    <mergeCell ref="BA34:BB34"/>
    <mergeCell ref="AG33:AH33"/>
    <mergeCell ref="CF35:CG35"/>
    <mergeCell ref="CF6:CG6"/>
    <mergeCell ref="CF17:CG17"/>
    <mergeCell ref="T6:U6"/>
    <mergeCell ref="AG5:AH5"/>
    <mergeCell ref="AG6:AH6"/>
    <mergeCell ref="AG8:AH8"/>
    <mergeCell ref="BA9:BB9"/>
    <mergeCell ref="CF10:CG10"/>
    <mergeCell ref="CF9:CG9"/>
    <mergeCell ref="CF11:CG11"/>
    <mergeCell ref="BA11:BB11"/>
    <mergeCell ref="CF15:CG15"/>
    <mergeCell ref="AG12:AH12"/>
    <mergeCell ref="BA13:BB13"/>
    <mergeCell ref="CF12:CG12"/>
    <mergeCell ref="BA12:BB12"/>
    <mergeCell ref="BA15:BB15"/>
    <mergeCell ref="CF13:CG13"/>
    <mergeCell ref="CF14:CG14"/>
    <mergeCell ref="CF16:CG16"/>
    <mergeCell ref="P1:U2"/>
    <mergeCell ref="J1:K2"/>
    <mergeCell ref="M1:N2"/>
    <mergeCell ref="BA5:BB5"/>
    <mergeCell ref="AG3:AH4"/>
    <mergeCell ref="BA3:BB4"/>
    <mergeCell ref="BC1:CG2"/>
    <mergeCell ref="V1:AH2"/>
    <mergeCell ref="AI1:BB2"/>
    <mergeCell ref="CF3:CG4"/>
    <mergeCell ref="CF5:CG5"/>
    <mergeCell ref="D3:D4"/>
    <mergeCell ref="E3:E4"/>
    <mergeCell ref="T3:U4"/>
    <mergeCell ref="T5:U5"/>
    <mergeCell ref="AG7:AH7"/>
    <mergeCell ref="BA42:BB42"/>
    <mergeCell ref="CF31:CG31"/>
    <mergeCell ref="CF26:CG26"/>
    <mergeCell ref="BA30:BB30"/>
    <mergeCell ref="CF42:CG42"/>
    <mergeCell ref="CF38:CG38"/>
    <mergeCell ref="CF29:CG29"/>
    <mergeCell ref="BA35:BB35"/>
    <mergeCell ref="BA38:BB38"/>
    <mergeCell ref="CF36:CG36"/>
    <mergeCell ref="BA14:BB14"/>
    <mergeCell ref="BA16:BB16"/>
    <mergeCell ref="BA6:BB6"/>
    <mergeCell ref="BA7:BB7"/>
    <mergeCell ref="BA8:BB8"/>
    <mergeCell ref="AG15:AH15"/>
    <mergeCell ref="AG16:AH16"/>
    <mergeCell ref="AG10:AH10"/>
    <mergeCell ref="AG9:AH9"/>
    <mergeCell ref="A46:D46"/>
    <mergeCell ref="AG18:AH18"/>
    <mergeCell ref="AG20:AH20"/>
    <mergeCell ref="AG25:AH25"/>
    <mergeCell ref="AG13:AH13"/>
    <mergeCell ref="T38:U38"/>
    <mergeCell ref="T13:U13"/>
    <mergeCell ref="BA23:BB23"/>
    <mergeCell ref="AG14:AH14"/>
    <mergeCell ref="AG21:AH21"/>
    <mergeCell ref="AG17:AH17"/>
    <mergeCell ref="AG38:AH38"/>
    <mergeCell ref="AG36:AH36"/>
    <mergeCell ref="BA17:BB17"/>
    <mergeCell ref="BA20:BB20"/>
    <mergeCell ref="BA21:BB21"/>
    <mergeCell ref="BA29:BB29"/>
    <mergeCell ref="BA31:BB31"/>
    <mergeCell ref="AG27:AH27"/>
    <mergeCell ref="AG24:AH24"/>
    <mergeCell ref="AG19:AH19"/>
    <mergeCell ref="BA18:BB18"/>
    <mergeCell ref="BA19:BB19"/>
    <mergeCell ref="BA22:BB22"/>
    <mergeCell ref="CF30:CG30"/>
    <mergeCell ref="CF34:CG34"/>
    <mergeCell ref="BA10:BB10"/>
    <mergeCell ref="AG11:AH11"/>
    <mergeCell ref="T12:U12"/>
    <mergeCell ref="T7:U7"/>
    <mergeCell ref="T8:U8"/>
    <mergeCell ref="T9:U9"/>
    <mergeCell ref="T10:U10"/>
    <mergeCell ref="CF7:CG7"/>
    <mergeCell ref="CF8:CG8"/>
    <mergeCell ref="CF27:CG27"/>
    <mergeCell ref="CF20:CG20"/>
    <mergeCell ref="T24:U24"/>
    <mergeCell ref="CF18:CG18"/>
    <mergeCell ref="CF21:CG21"/>
    <mergeCell ref="CF22:CG22"/>
    <mergeCell ref="CF19:CG19"/>
    <mergeCell ref="CF28:CG28"/>
    <mergeCell ref="T26:U26"/>
    <mergeCell ref="AG26:AH26"/>
    <mergeCell ref="T22:U22"/>
    <mergeCell ref="CF25:CG25"/>
    <mergeCell ref="BA27:BB27"/>
  </mergeCells>
  <phoneticPr fontId="2" type="noConversion"/>
  <conditionalFormatting sqref="P45:Q45 S45 W39:Y39 AA39:AF39 AI39:AZ39 BC39:CE39">
    <cfRule type="cellIs" dxfId="47" priority="91" stopIfTrue="1" operator="equal">
      <formula>P$4</formula>
    </cfRule>
  </conditionalFormatting>
  <conditionalFormatting sqref="BC46:CE46">
    <cfRule type="cellIs" dxfId="46" priority="102" stopIfTrue="1" operator="equal">
      <formula>IF(BC47&lt;&gt;"",BC47,"")</formula>
    </cfRule>
    <cfRule type="cellIs" dxfId="45" priority="103" stopIfTrue="1" operator="lessThan">
      <formula>IF(BC47&lt;&gt;"",BC47,0)</formula>
    </cfRule>
    <cfRule type="cellIs" dxfId="44" priority="104" stopIfTrue="1" operator="greaterThan">
      <formula>IF(BC47&lt;&gt;"",BC47,101)</formula>
    </cfRule>
  </conditionalFormatting>
  <conditionalFormatting sqref="I43 E43:F44 D44 CH43:IV44">
    <cfRule type="cellIs" dxfId="43" priority="100" stopIfTrue="1" operator="equal">
      <formula>0</formula>
    </cfRule>
  </conditionalFormatting>
  <conditionalFormatting sqref="R45">
    <cfRule type="cellIs" dxfId="42" priority="71" stopIfTrue="1" operator="equal">
      <formula>R$4</formula>
    </cfRule>
  </conditionalFormatting>
  <conditionalFormatting sqref="V39">
    <cfRule type="cellIs" dxfId="41" priority="209" stopIfTrue="1" operator="equal">
      <formula>Z$4</formula>
    </cfRule>
  </conditionalFormatting>
  <conditionalFormatting sqref="V46:W46 Y46:AA46 AC46:AE46">
    <cfRule type="cellIs" dxfId="40" priority="35" stopIfTrue="1" operator="equal">
      <formula>IF(V47&lt;&gt;"",V47,"")</formula>
    </cfRule>
    <cfRule type="cellIs" dxfId="39" priority="36" stopIfTrue="1" operator="lessThan">
      <formula>IF(V47&lt;&gt;"",V47,0)</formula>
    </cfRule>
    <cfRule type="cellIs" dxfId="38" priority="37" stopIfTrue="1" operator="greaterThan">
      <formula>IF(V47&lt;&gt;"",V47,101)</formula>
    </cfRule>
  </conditionalFormatting>
  <conditionalFormatting sqref="X46 AB46 AF46">
    <cfRule type="cellIs" dxfId="37" priority="32" stopIfTrue="1" operator="equal">
      <formula>IF(X47&lt;&gt;"",X47,"")</formula>
    </cfRule>
    <cfRule type="cellIs" dxfId="36" priority="33" stopIfTrue="1" operator="lessThan">
      <formula>IF(X47&lt;&gt;"",X47,0)</formula>
    </cfRule>
    <cfRule type="cellIs" dxfId="35" priority="34" stopIfTrue="1" operator="greaterThan">
      <formula>IF(X47&lt;&gt;"",X47,101)</formula>
    </cfRule>
  </conditionalFormatting>
  <conditionalFormatting sqref="P46:S46">
    <cfRule type="cellIs" dxfId="34" priority="29" stopIfTrue="1" operator="equal">
      <formula>IF(P47&lt;&gt;"",P47,"")</formula>
    </cfRule>
    <cfRule type="cellIs" dxfId="33" priority="30" stopIfTrue="1" operator="lessThan">
      <formula>IF(P47&lt;&gt;"",P47,0)</formula>
    </cfRule>
    <cfRule type="cellIs" dxfId="32" priority="31" stopIfTrue="1" operator="greaterThan">
      <formula>IF(P47&lt;&gt;"",P47,101)</formula>
    </cfRule>
  </conditionalFormatting>
  <conditionalFormatting sqref="AI46:AZ46">
    <cfRule type="cellIs" dxfId="31" priority="26" stopIfTrue="1" operator="equal">
      <formula>IF(AI47&lt;&gt;"",AI47,"")</formula>
    </cfRule>
    <cfRule type="cellIs" dxfId="30" priority="27" stopIfTrue="1" operator="lessThan">
      <formula>IF(AI47&lt;&gt;"",AI47,0)</formula>
    </cfRule>
    <cfRule type="cellIs" dxfId="29" priority="28" stopIfTrue="1" operator="greaterThan">
      <formula>IF(AI47&lt;&gt;"",AI47,101)</formula>
    </cfRule>
  </conditionalFormatting>
  <conditionalFormatting sqref="J5:J38">
    <cfRule type="cellIs" dxfId="28" priority="14" stopIfTrue="1" operator="equal">
      <formula>"incomplet"</formula>
    </cfRule>
    <cfRule type="cellIs" dxfId="27" priority="15" stopIfTrue="1" operator="equal">
      <formula>"absent(e)"</formula>
    </cfRule>
    <cfRule type="cellIs" dxfId="26" priority="24" stopIfTrue="1" operator="lessThan">
      <formula>16.5</formula>
    </cfRule>
  </conditionalFormatting>
  <conditionalFormatting sqref="M5:M38">
    <cfRule type="cellIs" dxfId="25" priority="12" stopIfTrue="1" operator="equal">
      <formula>"incomplet"</formula>
    </cfRule>
    <cfRule type="cellIs" dxfId="24" priority="13" stopIfTrue="1" operator="equal">
      <formula>"absent(e)"</formula>
    </cfRule>
    <cfRule type="cellIs" dxfId="23" priority="23" stopIfTrue="1" operator="lessThan">
      <formula>14.5</formula>
    </cfRule>
  </conditionalFormatting>
  <conditionalFormatting sqref="H5:H38 K5:K38 N5:N38">
    <cfRule type="cellIs" dxfId="22" priority="22" stopIfTrue="1" operator="lessThan">
      <formula>0.5</formula>
    </cfRule>
  </conditionalFormatting>
  <conditionalFormatting sqref="T5:U38">
    <cfRule type="cellIs" dxfId="21" priority="10" stopIfTrue="1" operator="equal">
      <formula>"incomplet"</formula>
    </cfRule>
    <cfRule type="cellIs" dxfId="20" priority="11" stopIfTrue="1" operator="equal">
      <formula>"absent(e)"</formula>
    </cfRule>
    <cfRule type="cellIs" dxfId="19" priority="21" stopIfTrue="1" operator="lessThan">
      <formula>2</formula>
    </cfRule>
  </conditionalFormatting>
  <conditionalFormatting sqref="AG5:AH38">
    <cfRule type="cellIs" dxfId="18" priority="8" stopIfTrue="1" operator="equal">
      <formula>"incomplet"</formula>
    </cfRule>
    <cfRule type="cellIs" dxfId="17" priority="9" stopIfTrue="1" operator="equal">
      <formula>"absent(e)"</formula>
    </cfRule>
    <cfRule type="cellIs" dxfId="16" priority="20" stopIfTrue="1" operator="lessThan">
      <formula>5.5</formula>
    </cfRule>
  </conditionalFormatting>
  <conditionalFormatting sqref="CF5:CG38">
    <cfRule type="cellIs" dxfId="15" priority="3" stopIfTrue="1" operator="equal">
      <formula>"incomplet"</formula>
    </cfRule>
    <cfRule type="cellIs" dxfId="14" priority="4" stopIfTrue="1" operator="equal">
      <formula>"absent(e)"</formula>
    </cfRule>
    <cfRule type="cellIs" dxfId="13" priority="19" stopIfTrue="1" operator="lessThan">
      <formula>14.5</formula>
    </cfRule>
  </conditionalFormatting>
  <conditionalFormatting sqref="G5:G38">
    <cfRule type="cellIs" dxfId="12" priority="18" stopIfTrue="1" operator="lessThan">
      <formula>31</formula>
    </cfRule>
    <cfRule type="cellIs" dxfId="11" priority="107" stopIfTrue="1" operator="equal">
      <formula>"absent(e)"</formula>
    </cfRule>
    <cfRule type="cellIs" dxfId="10" priority="108" stopIfTrue="1" operator="equal">
      <formula>"incomplet"</formula>
    </cfRule>
  </conditionalFormatting>
  <conditionalFormatting sqref="H5:H38 K5:K38 N5:N38">
    <cfRule type="cellIs" dxfId="9" priority="17" stopIfTrue="1" operator="equal">
      <formula>"absent(e)"</formula>
    </cfRule>
  </conditionalFormatting>
  <conditionalFormatting sqref="H5:H38 K5:K38 N5:N38">
    <cfRule type="cellIs" dxfId="8" priority="16" stopIfTrue="1" operator="equal">
      <formula>"incomplet"</formula>
    </cfRule>
  </conditionalFormatting>
  <conditionalFormatting sqref="BA5:BB38">
    <cfRule type="cellIs" dxfId="7" priority="5" stopIfTrue="1" operator="equal">
      <formula>"incomplet"</formula>
    </cfRule>
    <cfRule type="cellIs" dxfId="6" priority="6" stopIfTrue="1" operator="equal">
      <formula>"absent(e)"</formula>
    </cfRule>
    <cfRule type="cellIs" dxfId="5" priority="7" stopIfTrue="1" operator="lessThan">
      <formula>9</formula>
    </cfRule>
  </conditionalFormatting>
  <conditionalFormatting sqref="P5:S38 V5:AF38 AI5:AZ38 BC5:CE38">
    <cfRule type="cellIs" dxfId="4" priority="2" stopIfTrue="1" operator="equal">
      <formula>"!"</formula>
    </cfRule>
    <cfRule type="cellIs" dxfId="3" priority="38" stopIfTrue="1" operator="equal">
      <formula>"a"</formula>
    </cfRule>
    <cfRule type="cellIs" dxfId="2" priority="39" stopIfTrue="1" operator="equal">
      <formula>1</formula>
    </cfRule>
  </conditionalFormatting>
  <conditionalFormatting sqref="E5:E38">
    <cfRule type="cellIs" dxfId="1" priority="1" stopIfTrue="1" operator="equal">
      <formula>"a"</formula>
    </cfRule>
  </conditionalFormatting>
  <dataValidations count="1">
    <dataValidation operator="lessThanOrEqual" allowBlank="1" showInputMessage="1" showErrorMessage="1" sqref="K5:K38 N5:N38 CF5:CF38"/>
  </dataValidations>
  <printOptions headings="1"/>
  <pageMargins left="0.31496062992125984" right="0.27559055118110237" top="0.35433070866141736" bottom="0.43307086614173229" header="0.23622047244094491" footer="0.27559055118110237"/>
  <pageSetup paperSize="9" scale="61" fitToWidth="0" pageOrder="overThenDown" orientation="landscape" horizontalDpi="300" verticalDpi="300"/>
  <headerFooter>
    <oddFooter>&amp;LEENC 2015 &amp;A&amp;C5e primaire - &amp;F&amp;RPage &amp;P / &amp;N</oddFooter>
  </headerFooter>
  <colBreaks count="3" manualBreakCount="3">
    <brk id="15" max="59" man="1"/>
    <brk id="34" max="59" man="1"/>
    <brk id="54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CEE4AF"/>
  </sheetPr>
  <dimension ref="A1:D63"/>
  <sheetViews>
    <sheetView zoomScaleSheetLayoutView="100" workbookViewId="0">
      <selection activeCell="D63" sqref="D63"/>
    </sheetView>
  </sheetViews>
  <sheetFormatPr baseColWidth="10" defaultRowHeight="13.2" x14ac:dyDescent="0.25"/>
  <cols>
    <col min="4" max="4" width="130" customWidth="1"/>
  </cols>
  <sheetData>
    <row r="1" spans="1:4" ht="13.8" thickBot="1" x14ac:dyDescent="0.3">
      <c r="A1" s="45" t="s">
        <v>2</v>
      </c>
      <c r="B1" s="45" t="s">
        <v>21</v>
      </c>
      <c r="C1" s="48" t="s">
        <v>22</v>
      </c>
      <c r="D1" s="45"/>
    </row>
    <row r="2" spans="1:4" x14ac:dyDescent="0.25">
      <c r="A2" s="228">
        <v>1</v>
      </c>
      <c r="B2" s="319" t="str">
        <f>'Encodage réponses Es'!K44</f>
        <v/>
      </c>
      <c r="C2" s="103">
        <v>0.87</v>
      </c>
      <c r="D2" s="233" t="s">
        <v>84</v>
      </c>
    </row>
    <row r="3" spans="1:4" x14ac:dyDescent="0.25">
      <c r="A3" s="229">
        <f>'Encodage réponses Es'!L$1</f>
        <v>2</v>
      </c>
      <c r="B3" s="319" t="str">
        <f>'Encodage réponses Es'!L44</f>
        <v/>
      </c>
      <c r="C3" s="104">
        <v>0.73</v>
      </c>
      <c r="D3" s="233" t="s">
        <v>84</v>
      </c>
    </row>
    <row r="4" spans="1:4" x14ac:dyDescent="0.25">
      <c r="A4" s="229">
        <f>'Encodage réponses Es'!M$1</f>
        <v>3</v>
      </c>
      <c r="B4" s="319" t="str">
        <f>'Encodage réponses Es'!M44</f>
        <v/>
      </c>
      <c r="C4" s="104">
        <v>0.44</v>
      </c>
      <c r="D4" s="232" t="s">
        <v>82</v>
      </c>
    </row>
    <row r="5" spans="1:4" x14ac:dyDescent="0.25">
      <c r="A5" s="229">
        <f>'Encodage réponses Es'!N$1</f>
        <v>4</v>
      </c>
      <c r="B5" s="319" t="str">
        <f>'Encodage réponses Es'!N44</f>
        <v/>
      </c>
      <c r="C5" s="104">
        <v>0.72</v>
      </c>
      <c r="D5" s="232" t="s">
        <v>82</v>
      </c>
    </row>
    <row r="6" spans="1:4" x14ac:dyDescent="0.25">
      <c r="A6" s="229">
        <f>'Encodage réponses Es'!O$1</f>
        <v>5</v>
      </c>
      <c r="B6" s="319" t="str">
        <f>'Encodage réponses Es'!O44</f>
        <v/>
      </c>
      <c r="C6" s="104">
        <v>0.65</v>
      </c>
      <c r="D6" s="232" t="s">
        <v>82</v>
      </c>
    </row>
    <row r="7" spans="1:4" x14ac:dyDescent="0.25">
      <c r="A7" s="229">
        <f>'Encodage réponses Es'!P$1</f>
        <v>6</v>
      </c>
      <c r="B7" s="319" t="str">
        <f>'Encodage réponses Es'!P44</f>
        <v/>
      </c>
      <c r="C7" s="104">
        <v>0.53</v>
      </c>
      <c r="D7" s="232" t="s">
        <v>82</v>
      </c>
    </row>
    <row r="8" spans="1:4" x14ac:dyDescent="0.25">
      <c r="A8" s="229">
        <f>'Encodage réponses Es'!Q$1</f>
        <v>7</v>
      </c>
      <c r="B8" s="319" t="str">
        <f>'Encodage réponses Es'!Q44</f>
        <v/>
      </c>
      <c r="C8" s="104">
        <v>0.65</v>
      </c>
      <c r="D8" s="235" t="s">
        <v>64</v>
      </c>
    </row>
    <row r="9" spans="1:4" x14ac:dyDescent="0.25">
      <c r="A9" s="229">
        <f>'Encodage réponses Es'!R$1</f>
        <v>8</v>
      </c>
      <c r="B9" s="319" t="str">
        <f>'Encodage réponses Es'!R44</f>
        <v/>
      </c>
      <c r="C9" s="104">
        <v>0.31</v>
      </c>
      <c r="D9" s="234" t="s">
        <v>61</v>
      </c>
    </row>
    <row r="10" spans="1:4" x14ac:dyDescent="0.25">
      <c r="A10" s="229">
        <f>'Encodage réponses Es'!S$1</f>
        <v>9</v>
      </c>
      <c r="B10" s="319" t="str">
        <f>'Encodage réponses Es'!S44</f>
        <v/>
      </c>
      <c r="C10" s="104">
        <v>0.86</v>
      </c>
      <c r="D10" s="232" t="s">
        <v>82</v>
      </c>
    </row>
    <row r="11" spans="1:4" x14ac:dyDescent="0.25">
      <c r="A11" s="229">
        <f>'Encodage réponses Es'!T$1</f>
        <v>10</v>
      </c>
      <c r="B11" s="319" t="str">
        <f>'Encodage réponses Es'!T44</f>
        <v/>
      </c>
      <c r="C11" s="104">
        <v>0.75</v>
      </c>
      <c r="D11" s="232" t="s">
        <v>82</v>
      </c>
    </row>
    <row r="12" spans="1:4" x14ac:dyDescent="0.25">
      <c r="A12" s="229">
        <f>'Encodage réponses Es'!U$1</f>
        <v>11</v>
      </c>
      <c r="B12" s="319" t="str">
        <f>'Encodage réponses Es'!U44</f>
        <v/>
      </c>
      <c r="C12" s="104">
        <v>0.34</v>
      </c>
      <c r="D12" s="232" t="s">
        <v>82</v>
      </c>
    </row>
    <row r="13" spans="1:4" x14ac:dyDescent="0.25">
      <c r="A13" s="229">
        <f>'Encodage réponses Es'!V$1</f>
        <v>12</v>
      </c>
      <c r="B13" s="319" t="str">
        <f>'Encodage réponses Es'!V44</f>
        <v/>
      </c>
      <c r="C13" s="104">
        <v>0.82</v>
      </c>
      <c r="D13" s="234" t="s">
        <v>61</v>
      </c>
    </row>
    <row r="14" spans="1:4" x14ac:dyDescent="0.25">
      <c r="A14" s="229">
        <f>'Encodage réponses Es'!W$1</f>
        <v>13</v>
      </c>
      <c r="B14" s="319" t="str">
        <f>'Encodage réponses Es'!W44</f>
        <v/>
      </c>
      <c r="C14" s="104">
        <v>0.83</v>
      </c>
      <c r="D14" s="234" t="s">
        <v>61</v>
      </c>
    </row>
    <row r="15" spans="1:4" x14ac:dyDescent="0.25">
      <c r="A15" s="229">
        <f>'Encodage réponses Es'!X$1</f>
        <v>14</v>
      </c>
      <c r="B15" s="319" t="str">
        <f>'Encodage réponses Es'!X44</f>
        <v/>
      </c>
      <c r="C15" s="104">
        <v>0.88</v>
      </c>
      <c r="D15" s="234" t="s">
        <v>61</v>
      </c>
    </row>
    <row r="16" spans="1:4" x14ac:dyDescent="0.25">
      <c r="A16" s="229">
        <f>'Encodage réponses Es'!Y$1</f>
        <v>15</v>
      </c>
      <c r="B16" s="319" t="str">
        <f>'Encodage réponses Es'!Y44</f>
        <v/>
      </c>
      <c r="C16" s="104">
        <v>0.9</v>
      </c>
      <c r="D16" s="234" t="s">
        <v>61</v>
      </c>
    </row>
    <row r="17" spans="1:4" x14ac:dyDescent="0.25">
      <c r="A17" s="229">
        <f>'Encodage réponses Es'!Z$1</f>
        <v>16</v>
      </c>
      <c r="B17" s="319" t="str">
        <f>'Encodage réponses Es'!Z44</f>
        <v/>
      </c>
      <c r="C17" s="104">
        <v>0.49</v>
      </c>
      <c r="D17" s="232" t="s">
        <v>83</v>
      </c>
    </row>
    <row r="18" spans="1:4" x14ac:dyDescent="0.25">
      <c r="A18" s="229">
        <f>'Encodage réponses Es'!AA$1</f>
        <v>17</v>
      </c>
      <c r="B18" s="319" t="str">
        <f>'Encodage réponses Es'!AA44</f>
        <v/>
      </c>
      <c r="C18" s="104">
        <v>0.51</v>
      </c>
      <c r="D18" s="234" t="s">
        <v>61</v>
      </c>
    </row>
    <row r="19" spans="1:4" x14ac:dyDescent="0.25">
      <c r="A19" s="229">
        <f>'Encodage réponses Es'!AB$1</f>
        <v>18</v>
      </c>
      <c r="B19" s="319" t="str">
        <f>'Encodage réponses Es'!AB44</f>
        <v/>
      </c>
      <c r="C19" s="104">
        <v>0.56999999999999995</v>
      </c>
      <c r="D19" s="233" t="s">
        <v>84</v>
      </c>
    </row>
    <row r="20" spans="1:4" x14ac:dyDescent="0.25">
      <c r="A20" s="229">
        <f>'Encodage réponses Es'!AC$1</f>
        <v>19</v>
      </c>
      <c r="B20" s="319" t="str">
        <f>'Encodage réponses Es'!AC44</f>
        <v/>
      </c>
      <c r="C20" s="104">
        <v>0.75</v>
      </c>
      <c r="D20" s="233" t="s">
        <v>84</v>
      </c>
    </row>
    <row r="21" spans="1:4" x14ac:dyDescent="0.25">
      <c r="A21" s="229">
        <f>'Encodage réponses Es'!AD$1</f>
        <v>20</v>
      </c>
      <c r="B21" s="319" t="str">
        <f>'Encodage réponses Es'!AD44</f>
        <v/>
      </c>
      <c r="C21" s="104">
        <v>0.34</v>
      </c>
      <c r="D21" s="233" t="s">
        <v>84</v>
      </c>
    </row>
    <row r="22" spans="1:4" x14ac:dyDescent="0.25">
      <c r="A22" s="229">
        <v>21</v>
      </c>
      <c r="B22" s="319" t="str">
        <f>'Encodage réponses Es'!AE44</f>
        <v/>
      </c>
      <c r="C22" s="104">
        <v>0.56999999999999995</v>
      </c>
      <c r="D22" s="234" t="s">
        <v>61</v>
      </c>
    </row>
    <row r="23" spans="1:4" x14ac:dyDescent="0.25">
      <c r="A23" s="229">
        <v>22</v>
      </c>
      <c r="B23" s="319" t="str">
        <f>'Encodage réponses Es'!AF44</f>
        <v/>
      </c>
      <c r="C23" s="104">
        <v>0.6</v>
      </c>
      <c r="D23" s="232" t="s">
        <v>83</v>
      </c>
    </row>
    <row r="24" spans="1:4" x14ac:dyDescent="0.25">
      <c r="A24" s="229">
        <v>23</v>
      </c>
      <c r="B24" s="319" t="str">
        <f>'Encodage réponses Es'!AG44</f>
        <v/>
      </c>
      <c r="C24" s="104">
        <v>0.9</v>
      </c>
      <c r="D24" s="234" t="s">
        <v>61</v>
      </c>
    </row>
    <row r="25" spans="1:4" x14ac:dyDescent="0.25">
      <c r="A25" s="229">
        <f>'Encodage réponses Es'!AH$1</f>
        <v>24</v>
      </c>
      <c r="B25" s="319" t="str">
        <f>'Encodage réponses Es'!AH44</f>
        <v/>
      </c>
      <c r="C25" s="104">
        <v>0.3</v>
      </c>
      <c r="D25" s="235" t="s">
        <v>64</v>
      </c>
    </row>
    <row r="26" spans="1:4" x14ac:dyDescent="0.25">
      <c r="A26" s="229">
        <f>'Encodage réponses Es'!AI$1</f>
        <v>25</v>
      </c>
      <c r="B26" s="319" t="str">
        <f>'Encodage réponses Es'!AI44</f>
        <v/>
      </c>
      <c r="C26" s="104">
        <v>0.6</v>
      </c>
      <c r="D26" s="233" t="s">
        <v>84</v>
      </c>
    </row>
    <row r="27" spans="1:4" x14ac:dyDescent="0.25">
      <c r="A27" s="229">
        <f>'Encodage réponses Es'!AJ$1</f>
        <v>26</v>
      </c>
      <c r="B27" s="319" t="str">
        <f>'Encodage réponses Es'!AJ44</f>
        <v/>
      </c>
      <c r="C27" s="104">
        <v>0.76</v>
      </c>
      <c r="D27" s="232" t="s">
        <v>83</v>
      </c>
    </row>
    <row r="28" spans="1:4" x14ac:dyDescent="0.25">
      <c r="A28" s="229">
        <f>'Encodage réponses Es'!AK$1</f>
        <v>27</v>
      </c>
      <c r="B28" s="319" t="str">
        <f>'Encodage réponses Es'!AK44</f>
        <v/>
      </c>
      <c r="C28" s="104">
        <v>0.45</v>
      </c>
      <c r="D28" s="234" t="s">
        <v>61</v>
      </c>
    </row>
    <row r="29" spans="1:4" x14ac:dyDescent="0.25">
      <c r="A29" s="229">
        <v>28</v>
      </c>
      <c r="B29" s="319" t="str">
        <f>'Encodage réponses Es'!AL44</f>
        <v/>
      </c>
      <c r="C29" s="104">
        <v>0.55000000000000004</v>
      </c>
      <c r="D29" s="233" t="s">
        <v>84</v>
      </c>
    </row>
    <row r="30" spans="1:4" x14ac:dyDescent="0.25">
      <c r="A30" s="229">
        <v>29</v>
      </c>
      <c r="B30" s="319" t="str">
        <f>'Encodage réponses Es'!AM44</f>
        <v/>
      </c>
      <c r="C30" s="104">
        <v>0.67</v>
      </c>
      <c r="D30" s="233" t="s">
        <v>84</v>
      </c>
    </row>
    <row r="31" spans="1:4" x14ac:dyDescent="0.25">
      <c r="A31" s="229">
        <v>30</v>
      </c>
      <c r="B31" s="319" t="str">
        <f>'Encodage réponses Es'!AN44</f>
        <v/>
      </c>
      <c r="C31" s="104">
        <v>0.4</v>
      </c>
      <c r="D31" s="234" t="s">
        <v>61</v>
      </c>
    </row>
    <row r="32" spans="1:4" x14ac:dyDescent="0.25">
      <c r="A32" s="229">
        <v>31</v>
      </c>
      <c r="B32" s="319" t="str">
        <f>'Encodage réponses Es'!AO44</f>
        <v/>
      </c>
      <c r="C32" s="104">
        <v>0.66</v>
      </c>
      <c r="D32" s="232" t="s">
        <v>83</v>
      </c>
    </row>
    <row r="33" spans="1:4" x14ac:dyDescent="0.25">
      <c r="A33" s="229">
        <f>'Encodage réponses Es'!AP$1</f>
        <v>32</v>
      </c>
      <c r="B33" s="319" t="str">
        <f>'Encodage réponses Es'!AP44</f>
        <v/>
      </c>
      <c r="C33" s="104">
        <v>0.74</v>
      </c>
      <c r="D33" s="232" t="s">
        <v>85</v>
      </c>
    </row>
    <row r="34" spans="1:4" x14ac:dyDescent="0.25">
      <c r="A34" s="229">
        <f>'Encodage réponses Es'!AQ$1</f>
        <v>33</v>
      </c>
      <c r="B34" s="319" t="str">
        <f>'Encodage réponses Es'!AQ44</f>
        <v/>
      </c>
      <c r="C34" s="104">
        <v>0.79</v>
      </c>
      <c r="D34" s="232" t="s">
        <v>85</v>
      </c>
    </row>
    <row r="35" spans="1:4" x14ac:dyDescent="0.25">
      <c r="A35" s="229">
        <f>'Encodage réponses Es'!AR$1</f>
        <v>34</v>
      </c>
      <c r="B35" s="319" t="str">
        <f>'Encodage réponses Es'!AR44</f>
        <v/>
      </c>
      <c r="C35" s="104">
        <v>0.81</v>
      </c>
      <c r="D35" s="232" t="s">
        <v>85</v>
      </c>
    </row>
    <row r="36" spans="1:4" x14ac:dyDescent="0.25">
      <c r="A36" s="229">
        <f>'Encodage réponses Es'!AS$1</f>
        <v>35</v>
      </c>
      <c r="B36" s="319" t="str">
        <f>'Encodage réponses Es'!AS44</f>
        <v/>
      </c>
      <c r="C36" s="104">
        <v>0.82</v>
      </c>
      <c r="D36" s="232" t="s">
        <v>85</v>
      </c>
    </row>
    <row r="37" spans="1:4" x14ac:dyDescent="0.25">
      <c r="A37" s="229">
        <f>'Encodage réponses Es'!AT$1</f>
        <v>36</v>
      </c>
      <c r="B37" s="319" t="str">
        <f>'Encodage réponses Es'!AT44</f>
        <v/>
      </c>
      <c r="C37" s="104">
        <v>0.75</v>
      </c>
      <c r="D37" s="232" t="s">
        <v>85</v>
      </c>
    </row>
    <row r="38" spans="1:4" x14ac:dyDescent="0.25">
      <c r="A38" s="229">
        <f>'Encodage réponses Es'!AU$1</f>
        <v>37</v>
      </c>
      <c r="B38" s="319" t="str">
        <f>'Encodage réponses Es'!AU44</f>
        <v/>
      </c>
      <c r="C38" s="104">
        <v>0.49</v>
      </c>
      <c r="D38" s="232" t="s">
        <v>85</v>
      </c>
    </row>
    <row r="39" spans="1:4" x14ac:dyDescent="0.25">
      <c r="A39" s="229">
        <f>'Encodage réponses Es'!AV$1</f>
        <v>38</v>
      </c>
      <c r="B39" s="319" t="str">
        <f>'Encodage réponses Es'!AV44</f>
        <v/>
      </c>
      <c r="C39" s="104">
        <v>0.45</v>
      </c>
      <c r="D39" s="232" t="s">
        <v>85</v>
      </c>
    </row>
    <row r="40" spans="1:4" x14ac:dyDescent="0.25">
      <c r="A40" s="229">
        <f>'Encodage réponses Es'!AW$1</f>
        <v>39</v>
      </c>
      <c r="B40" s="319" t="str">
        <f>'Encodage réponses Es'!AW44</f>
        <v/>
      </c>
      <c r="C40" s="104">
        <v>0.65</v>
      </c>
      <c r="D40" s="232" t="s">
        <v>85</v>
      </c>
    </row>
    <row r="41" spans="1:4" x14ac:dyDescent="0.25">
      <c r="A41" s="229">
        <f>'Encodage réponses Es'!AX$1</f>
        <v>40</v>
      </c>
      <c r="B41" s="319" t="str">
        <f>'Encodage réponses Es'!AX44</f>
        <v/>
      </c>
      <c r="C41" s="104">
        <v>0.32</v>
      </c>
      <c r="D41" s="232" t="s">
        <v>85</v>
      </c>
    </row>
    <row r="42" spans="1:4" x14ac:dyDescent="0.25">
      <c r="A42" s="229">
        <f>'Encodage réponses Es'!AY$1</f>
        <v>41</v>
      </c>
      <c r="B42" s="319" t="str">
        <f>'Encodage réponses Es'!AY44</f>
        <v/>
      </c>
      <c r="C42" s="104">
        <v>0.71</v>
      </c>
      <c r="D42" s="232" t="s">
        <v>85</v>
      </c>
    </row>
    <row r="43" spans="1:4" x14ac:dyDescent="0.25">
      <c r="A43" s="229">
        <f>'Encodage réponses Es'!AZ$1</f>
        <v>42</v>
      </c>
      <c r="B43" s="319" t="str">
        <f>'Encodage réponses Es'!AZ44</f>
        <v/>
      </c>
      <c r="C43" s="104">
        <v>0.9</v>
      </c>
      <c r="D43" s="232" t="s">
        <v>85</v>
      </c>
    </row>
    <row r="44" spans="1:4" x14ac:dyDescent="0.25">
      <c r="A44" s="229">
        <f>'Encodage réponses Es'!BA$1</f>
        <v>43</v>
      </c>
      <c r="B44" s="319" t="str">
        <f>'Encodage réponses Es'!BA44</f>
        <v/>
      </c>
      <c r="C44" s="104">
        <v>0.84</v>
      </c>
      <c r="D44" s="232" t="s">
        <v>85</v>
      </c>
    </row>
    <row r="45" spans="1:4" x14ac:dyDescent="0.25">
      <c r="A45" s="229">
        <f>'Encodage réponses Es'!BB$1</f>
        <v>44</v>
      </c>
      <c r="B45" s="319" t="str">
        <f>'Encodage réponses Es'!BB44</f>
        <v/>
      </c>
      <c r="C45" s="104">
        <v>0.77</v>
      </c>
      <c r="D45" s="232" t="s">
        <v>85</v>
      </c>
    </row>
    <row r="46" spans="1:4" x14ac:dyDescent="0.25">
      <c r="A46" s="229">
        <f>'Encodage réponses Es'!BC$1</f>
        <v>45</v>
      </c>
      <c r="B46" s="319" t="str">
        <f>'Encodage réponses Es'!BC44</f>
        <v/>
      </c>
      <c r="C46" s="104">
        <v>0.62</v>
      </c>
      <c r="D46" s="235" t="s">
        <v>64</v>
      </c>
    </row>
    <row r="47" spans="1:4" x14ac:dyDescent="0.25">
      <c r="A47" s="229">
        <f>'Encodage réponses Es'!BD$1</f>
        <v>46</v>
      </c>
      <c r="B47" s="319" t="str">
        <f>'Encodage réponses Es'!BD44</f>
        <v/>
      </c>
      <c r="C47" s="104">
        <v>0.59</v>
      </c>
      <c r="D47" s="234" t="s">
        <v>61</v>
      </c>
    </row>
    <row r="48" spans="1:4" x14ac:dyDescent="0.25">
      <c r="A48" s="229">
        <f>'Encodage réponses Es'!BE$1</f>
        <v>47</v>
      </c>
      <c r="B48" s="319" t="str">
        <f>'Encodage réponses Es'!BE44</f>
        <v/>
      </c>
      <c r="C48" s="104">
        <v>0.6</v>
      </c>
      <c r="D48" s="234" t="s">
        <v>61</v>
      </c>
    </row>
    <row r="49" spans="1:4" x14ac:dyDescent="0.25">
      <c r="A49" s="229">
        <f>'Encodage réponses Es'!BF$1</f>
        <v>48</v>
      </c>
      <c r="B49" s="319" t="str">
        <f>'Encodage réponses Es'!BF44</f>
        <v/>
      </c>
      <c r="C49" s="104">
        <v>0.85</v>
      </c>
      <c r="D49" s="232" t="s">
        <v>83</v>
      </c>
    </row>
    <row r="50" spans="1:4" x14ac:dyDescent="0.25">
      <c r="A50" s="229">
        <f>'Encodage réponses Es'!BG$1</f>
        <v>49</v>
      </c>
      <c r="B50" s="319" t="str">
        <f>'Encodage réponses Es'!BG44</f>
        <v/>
      </c>
      <c r="C50" s="104">
        <v>0.4</v>
      </c>
      <c r="D50" s="232" t="s">
        <v>83</v>
      </c>
    </row>
    <row r="51" spans="1:4" x14ac:dyDescent="0.25">
      <c r="A51" s="229">
        <f>'Encodage réponses Es'!BH$1</f>
        <v>50</v>
      </c>
      <c r="B51" s="319" t="str">
        <f>'Encodage réponses Es'!BH44</f>
        <v/>
      </c>
      <c r="C51" s="104">
        <v>0.63</v>
      </c>
      <c r="D51" s="232" t="s">
        <v>82</v>
      </c>
    </row>
    <row r="52" spans="1:4" x14ac:dyDescent="0.25">
      <c r="A52" s="229">
        <f>'Encodage réponses Es'!BI$1</f>
        <v>51</v>
      </c>
      <c r="B52" s="319" t="str">
        <f>'Encodage réponses Es'!BI44</f>
        <v/>
      </c>
      <c r="C52" s="104">
        <v>0.64</v>
      </c>
      <c r="D52" s="234" t="s">
        <v>61</v>
      </c>
    </row>
    <row r="53" spans="1:4" x14ac:dyDescent="0.25">
      <c r="A53" s="229">
        <v>52</v>
      </c>
      <c r="B53" s="319" t="str">
        <f>'Encodage réponses Es'!BJ44</f>
        <v/>
      </c>
      <c r="C53" s="104">
        <v>0.46</v>
      </c>
      <c r="D53" s="234" t="s">
        <v>61</v>
      </c>
    </row>
    <row r="54" spans="1:4" x14ac:dyDescent="0.25">
      <c r="A54" s="229">
        <v>53</v>
      </c>
      <c r="B54" s="319" t="str">
        <f>'Encodage réponses Es'!BK44</f>
        <v/>
      </c>
      <c r="C54" s="104">
        <v>0.7</v>
      </c>
      <c r="D54" s="234" t="s">
        <v>61</v>
      </c>
    </row>
    <row r="55" spans="1:4" x14ac:dyDescent="0.25">
      <c r="A55" s="229">
        <v>54</v>
      </c>
      <c r="B55" s="319" t="str">
        <f>'Encodage réponses Es'!BL44</f>
        <v/>
      </c>
      <c r="C55" s="104">
        <v>0.61</v>
      </c>
      <c r="D55" s="234" t="s">
        <v>61</v>
      </c>
    </row>
    <row r="56" spans="1:4" x14ac:dyDescent="0.25">
      <c r="A56" s="229">
        <v>55</v>
      </c>
      <c r="B56" s="319" t="str">
        <f>'Encodage réponses Es'!BM44</f>
        <v/>
      </c>
      <c r="C56" s="104">
        <v>0.73</v>
      </c>
      <c r="D56" s="232" t="s">
        <v>83</v>
      </c>
    </row>
    <row r="57" spans="1:4" x14ac:dyDescent="0.25">
      <c r="A57" s="229">
        <v>56</v>
      </c>
      <c r="B57" s="319" t="str">
        <f>'Encodage réponses Es'!BN44</f>
        <v/>
      </c>
      <c r="C57" s="104">
        <v>0.61</v>
      </c>
      <c r="D57" s="235" t="s">
        <v>64</v>
      </c>
    </row>
    <row r="58" spans="1:4" x14ac:dyDescent="0.25">
      <c r="A58" s="229">
        <v>57</v>
      </c>
      <c r="B58" s="319" t="str">
        <f>'Encodage réponses Es'!BO44</f>
        <v/>
      </c>
      <c r="C58" s="104">
        <v>0.22</v>
      </c>
      <c r="D58" s="233" t="s">
        <v>84</v>
      </c>
    </row>
    <row r="59" spans="1:4" x14ac:dyDescent="0.25">
      <c r="A59" s="229">
        <v>58</v>
      </c>
      <c r="B59" s="319" t="str">
        <f>'Encodage réponses Es'!BP44</f>
        <v/>
      </c>
      <c r="C59" s="104">
        <v>0.61</v>
      </c>
      <c r="D59" s="233" t="s">
        <v>84</v>
      </c>
    </row>
    <row r="60" spans="1:4" x14ac:dyDescent="0.25">
      <c r="A60" s="229">
        <v>59</v>
      </c>
      <c r="B60" s="319" t="str">
        <f>'Encodage réponses Es'!BQ44</f>
        <v/>
      </c>
      <c r="C60" s="104">
        <v>0.3</v>
      </c>
      <c r="D60" s="233" t="s">
        <v>84</v>
      </c>
    </row>
    <row r="61" spans="1:4" x14ac:dyDescent="0.25">
      <c r="A61" s="229">
        <v>60</v>
      </c>
      <c r="B61" s="319" t="str">
        <f>'Encodage réponses Es'!BR44</f>
        <v/>
      </c>
      <c r="C61" s="104">
        <v>0.56999999999999995</v>
      </c>
      <c r="D61" s="234" t="s">
        <v>61</v>
      </c>
    </row>
    <row r="62" spans="1:4" x14ac:dyDescent="0.25">
      <c r="A62" s="229">
        <v>61</v>
      </c>
      <c r="B62" s="319" t="str">
        <f>'Encodage réponses Es'!BS44</f>
        <v/>
      </c>
      <c r="C62" s="104">
        <v>0.6</v>
      </c>
      <c r="D62" s="232" t="s">
        <v>83</v>
      </c>
    </row>
    <row r="63" spans="1:4" x14ac:dyDescent="0.25">
      <c r="A63" s="229">
        <v>62</v>
      </c>
      <c r="B63" s="319" t="str">
        <f>'Encodage réponses Es'!BT44</f>
        <v/>
      </c>
      <c r="C63" s="104">
        <v>0.54</v>
      </c>
      <c r="D63" s="234" t="s">
        <v>61</v>
      </c>
    </row>
  </sheetData>
  <sheetProtection password="CC48" sheet="1" sort="0" autoFilter="0"/>
  <autoFilter ref="A1:D1"/>
  <phoneticPr fontId="2" type="noConversion"/>
  <conditionalFormatting sqref="B2:B63">
    <cfRule type="cellIs" dxfId="0" priority="1" stopIfTrue="1" operator="lessThan">
      <formula>0.5</formula>
    </cfRule>
  </conditionalFormatting>
  <pageMargins left="0.7" right="0.7" top="0.75" bottom="0.75" header="0.3" footer="0.3"/>
  <pageSetup paperSize="9" scale="80" orientation="landscape"/>
  <headerFooter>
    <oddFooter>&amp;LEENC 2015 &amp;A&amp;C5e primaire - &amp;F&amp;RPage &amp;P / &amp;N</oddFooter>
  </headerFooter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O119"/>
  <sheetViews>
    <sheetView workbookViewId="0">
      <selection activeCell="K8" sqref="K8"/>
    </sheetView>
  </sheetViews>
  <sheetFormatPr baseColWidth="10" defaultRowHeight="13.2" x14ac:dyDescent="0.25"/>
  <sheetData>
    <row r="1" spans="1:15" ht="19.95" customHeight="1" x14ac:dyDescent="0.3">
      <c r="A1" s="461" t="s">
        <v>124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5" x14ac:dyDescent="0.25">
      <c r="E2" s="462" t="s">
        <v>125</v>
      </c>
      <c r="F2" s="462"/>
      <c r="G2" s="462" t="s">
        <v>126</v>
      </c>
      <c r="H2" s="462"/>
      <c r="I2" s="462" t="s">
        <v>127</v>
      </c>
      <c r="J2" s="462"/>
      <c r="K2" s="324" t="s">
        <v>128</v>
      </c>
    </row>
    <row r="3" spans="1:15" ht="15.6" x14ac:dyDescent="0.3">
      <c r="A3" s="463" t="s">
        <v>129</v>
      </c>
      <c r="B3" s="463"/>
      <c r="C3" s="463"/>
      <c r="D3" s="463"/>
      <c r="E3" s="464">
        <v>0.63</v>
      </c>
      <c r="F3" s="463"/>
      <c r="G3" s="464">
        <v>0.65</v>
      </c>
      <c r="H3" s="463"/>
      <c r="I3" s="464">
        <v>0.55000000000000004</v>
      </c>
      <c r="J3" s="463"/>
      <c r="K3" s="325" t="str">
        <f>IF(Compétences!H42="","",Compétences!H42)</f>
        <v/>
      </c>
      <c r="L3" s="326"/>
    </row>
    <row r="4" spans="1:15" x14ac:dyDescent="0.25">
      <c r="A4" s="465" t="s">
        <v>130</v>
      </c>
      <c r="B4" s="465"/>
      <c r="C4" s="465"/>
      <c r="D4" s="465"/>
      <c r="E4" s="466">
        <v>0.57999999999999996</v>
      </c>
      <c r="F4" s="465"/>
      <c r="G4" s="466">
        <v>0.61</v>
      </c>
      <c r="H4" s="465"/>
      <c r="I4" s="466">
        <v>0.49</v>
      </c>
      <c r="J4" s="465"/>
      <c r="K4" s="327" t="str">
        <f>IF(Compétences!K42="","",Compétences!K42)</f>
        <v/>
      </c>
    </row>
    <row r="5" spans="1:15" x14ac:dyDescent="0.25">
      <c r="A5" s="467" t="s">
        <v>64</v>
      </c>
      <c r="B5" s="467"/>
      <c r="C5" s="467"/>
      <c r="D5" s="467"/>
      <c r="E5" s="468">
        <v>0.55000000000000004</v>
      </c>
      <c r="F5" s="469"/>
      <c r="G5" s="468">
        <v>0.56999999999999995</v>
      </c>
      <c r="H5" s="469"/>
      <c r="I5" s="468">
        <v>0.45</v>
      </c>
      <c r="J5" s="469"/>
      <c r="K5" s="328" t="str">
        <f>IF(Compétences!U41="","",Compétences!U41/4)</f>
        <v/>
      </c>
    </row>
    <row r="6" spans="1:15" x14ac:dyDescent="0.25">
      <c r="A6" s="467" t="s">
        <v>84</v>
      </c>
      <c r="B6" s="467"/>
      <c r="C6" s="467"/>
      <c r="D6" s="467"/>
      <c r="E6" s="468">
        <v>0.56000000000000005</v>
      </c>
      <c r="F6" s="469"/>
      <c r="G6" s="468">
        <v>0.59</v>
      </c>
      <c r="H6" s="469"/>
      <c r="I6" s="468">
        <v>0.47</v>
      </c>
      <c r="J6" s="469"/>
      <c r="K6" s="328" t="str">
        <f>IF(Compétences!AH41="","",Compétences!AH41/11)</f>
        <v/>
      </c>
    </row>
    <row r="7" spans="1:15" ht="27" customHeight="1" x14ac:dyDescent="0.25">
      <c r="A7" s="470" t="s">
        <v>151</v>
      </c>
      <c r="B7" s="470"/>
      <c r="C7" s="470"/>
      <c r="D7" s="470"/>
      <c r="E7" s="468">
        <v>0.62</v>
      </c>
      <c r="F7" s="469"/>
      <c r="G7" s="468">
        <v>0.66</v>
      </c>
      <c r="H7" s="469"/>
      <c r="I7" s="468">
        <v>0.54</v>
      </c>
      <c r="J7" s="469"/>
      <c r="K7" s="328" t="str">
        <f>IF(Compétences!BB41="","",Compétences!BB41/18)</f>
        <v/>
      </c>
    </row>
    <row r="8" spans="1:15" x14ac:dyDescent="0.25">
      <c r="A8" s="465" t="s">
        <v>131</v>
      </c>
      <c r="B8" s="465"/>
      <c r="C8" s="465"/>
      <c r="D8" s="465"/>
      <c r="E8" s="466">
        <v>0.66</v>
      </c>
      <c r="F8" s="465"/>
      <c r="G8" s="466">
        <v>0.68</v>
      </c>
      <c r="H8" s="465"/>
      <c r="I8" s="466">
        <v>0.57999999999999996</v>
      </c>
      <c r="J8" s="465"/>
      <c r="K8" s="327" t="str">
        <f>IF(Compétences!N42="","",Compétences!N42)</f>
        <v/>
      </c>
    </row>
    <row r="10" spans="1:15" x14ac:dyDescent="0.25">
      <c r="A10" s="471" t="s">
        <v>152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</row>
    <row r="12" spans="1:15" x14ac:dyDescent="0.25">
      <c r="B12" s="329"/>
      <c r="C12" s="330"/>
      <c r="D12" s="331" t="s">
        <v>132</v>
      </c>
      <c r="E12" s="331"/>
      <c r="F12" s="332"/>
    </row>
    <row r="13" spans="1:15" x14ac:dyDescent="0.25">
      <c r="B13" s="333">
        <v>0</v>
      </c>
      <c r="C13" s="333"/>
      <c r="D13" s="331" t="s">
        <v>133</v>
      </c>
      <c r="F13" s="333">
        <v>0</v>
      </c>
      <c r="O13" t="str">
        <f>IF(K3="","",IF(AND(K3&gt;=0.7,K3&lt;0.8),"↑",""))</f>
        <v/>
      </c>
    </row>
    <row r="14" spans="1:15" x14ac:dyDescent="0.25">
      <c r="B14" s="333">
        <v>0</v>
      </c>
      <c r="C14" s="333"/>
      <c r="D14" s="331" t="s">
        <v>134</v>
      </c>
      <c r="F14" s="333">
        <v>0</v>
      </c>
    </row>
    <row r="15" spans="1:15" x14ac:dyDescent="0.25">
      <c r="B15" s="333">
        <v>0</v>
      </c>
      <c r="C15" s="333"/>
      <c r="D15" s="331" t="s">
        <v>135</v>
      </c>
      <c r="F15" s="333">
        <v>0</v>
      </c>
    </row>
    <row r="16" spans="1:15" x14ac:dyDescent="0.25">
      <c r="B16" s="333">
        <v>0</v>
      </c>
      <c r="C16" s="333"/>
      <c r="D16" s="331" t="s">
        <v>136</v>
      </c>
      <c r="F16" s="333">
        <v>0</v>
      </c>
    </row>
    <row r="17" spans="1:11" x14ac:dyDescent="0.25">
      <c r="B17" s="333">
        <v>0.04</v>
      </c>
      <c r="C17" s="333"/>
      <c r="D17" s="331" t="s">
        <v>137</v>
      </c>
      <c r="F17" s="333">
        <v>0.32</v>
      </c>
    </row>
    <row r="18" spans="1:11" x14ac:dyDescent="0.25">
      <c r="B18" s="333">
        <v>0.18</v>
      </c>
      <c r="C18" s="333"/>
      <c r="D18" s="331" t="s">
        <v>138</v>
      </c>
      <c r="F18" s="333">
        <v>0.43</v>
      </c>
    </row>
    <row r="19" spans="1:11" x14ac:dyDescent="0.25">
      <c r="B19" s="333">
        <v>0.51</v>
      </c>
      <c r="C19" s="333"/>
      <c r="D19" s="331" t="s">
        <v>139</v>
      </c>
      <c r="F19" s="333">
        <v>0.19</v>
      </c>
    </row>
    <row r="20" spans="1:11" x14ac:dyDescent="0.25">
      <c r="B20" s="333">
        <v>0.25</v>
      </c>
      <c r="C20" s="333"/>
      <c r="D20" s="331" t="s">
        <v>140</v>
      </c>
      <c r="F20" s="333">
        <v>0.06</v>
      </c>
    </row>
    <row r="21" spans="1:11" x14ac:dyDescent="0.25">
      <c r="B21" s="333">
        <v>0.02</v>
      </c>
      <c r="C21" s="333"/>
      <c r="D21" s="331" t="s">
        <v>141</v>
      </c>
      <c r="F21" s="333">
        <v>0</v>
      </c>
    </row>
    <row r="22" spans="1:11" x14ac:dyDescent="0.25">
      <c r="B22" s="333">
        <v>0</v>
      </c>
      <c r="C22" s="333"/>
      <c r="D22" s="331" t="s">
        <v>142</v>
      </c>
      <c r="F22" s="333">
        <v>0</v>
      </c>
    </row>
    <row r="26" spans="1:11" ht="16.95" customHeight="1" x14ac:dyDescent="0.25"/>
    <row r="27" spans="1:11" ht="13.2" customHeight="1" x14ac:dyDescent="0.5">
      <c r="B27" s="352"/>
      <c r="C27" s="352"/>
      <c r="D27" s="352"/>
      <c r="E27" s="352"/>
      <c r="F27" s="352"/>
      <c r="G27" s="352"/>
      <c r="H27" s="352"/>
      <c r="I27" s="352"/>
      <c r="J27" s="352"/>
      <c r="K27" s="352"/>
    </row>
    <row r="28" spans="1:11" ht="30.45" customHeight="1" x14ac:dyDescent="0.5">
      <c r="A28" s="334"/>
      <c r="B28" s="353" t="str">
        <f>IF(K3="","",IF(K3&lt;0.1,"↑",""))</f>
        <v/>
      </c>
      <c r="C28" s="353" t="str">
        <f>IF(K3="","",IF(AND(K3&gt;=0.1,K3&lt;0.2),"↑",""))</f>
        <v/>
      </c>
      <c r="D28" s="353" t="str">
        <f>IF(K3="","",IF(AND(K3&gt;=0.2,K3&lt;0.3),"↑",""))</f>
        <v/>
      </c>
      <c r="E28" s="353" t="str">
        <f>IF(K3="","",IF(AND(K3&gt;=0.3,K3&lt;0.4),"↑",""))</f>
        <v/>
      </c>
      <c r="F28" s="353" t="str">
        <f>IF(K3="","",IF(AND(K3&gt;=0.4,K3&lt;0.5),"↑",""))</f>
        <v/>
      </c>
      <c r="G28" s="353" t="str">
        <f>IF(K3="","",IF(AND(K3&gt;=0.5,K3&lt;0.6),"↑",""))</f>
        <v/>
      </c>
      <c r="H28" s="353" t="str">
        <f>IF(K3="","",IF(AND(K3&gt;=0.6,K3&lt;0.7),"↑",""))</f>
        <v/>
      </c>
      <c r="I28" s="351" t="str">
        <f>IF(K3="","",IF(AND(K3&gt;=0.7,K3&lt;0.8),"↑",""))</f>
        <v/>
      </c>
      <c r="J28" s="351" t="str">
        <f>IF(K3="","",IF(AND(K3&gt;=0.8,K3&lt;0.9),"↑",""))</f>
        <v/>
      </c>
      <c r="K28" s="351" t="str">
        <f>IF(K3="","",IF(AND(K3&gt;=0.9,K3&lt;=1),"↑",""))</f>
        <v/>
      </c>
    </row>
    <row r="29" spans="1:11" ht="13.2" customHeight="1" x14ac:dyDescent="0.25">
      <c r="A29" s="472" t="s">
        <v>143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</row>
    <row r="30" spans="1:11" s="472" customFormat="1" x14ac:dyDescent="0.25"/>
    <row r="31" spans="1:11" s="472" customFormat="1" x14ac:dyDescent="0.25"/>
    <row r="32" spans="1:11" x14ac:dyDescent="0.25">
      <c r="A32" s="471" t="s">
        <v>153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</row>
    <row r="50" spans="1:11" ht="36" customHeight="1" x14ac:dyDescent="0.5">
      <c r="B50" s="353" t="str">
        <f>IF(K3="","",IF(K3&lt;0.1,"↑",""))</f>
        <v/>
      </c>
      <c r="C50" s="353" t="str">
        <f>IF(K3="","",IF(AND(K3&gt;=0.1,K3&lt;0.2),"↑",""))</f>
        <v/>
      </c>
      <c r="D50" s="353" t="str">
        <f>IF(K3="","",IF(AND(K3&gt;=0.2,K3&lt;0.3),"↑",""))</f>
        <v/>
      </c>
      <c r="E50" s="353" t="str">
        <f>IF(K3="","",IF(AND(K3&gt;=0.3,K3&lt;0.4),"↑",""))</f>
        <v/>
      </c>
      <c r="F50" s="353" t="str">
        <f>IF(K3="","",IF(AND(K3&gt;=0.4,K3&lt;0.5),"↑",""))</f>
        <v/>
      </c>
      <c r="G50" s="353" t="str">
        <f>IF(K3="","",IF(AND(K3&gt;=0.5,K3&lt;0.6),"↑",""))</f>
        <v/>
      </c>
      <c r="H50" s="353" t="str">
        <f>IF(K3="","",IF(AND(K3&gt;=0.6,K3&lt;0.7),"↑",""))</f>
        <v/>
      </c>
      <c r="I50" s="351" t="str">
        <f>IF(K3="","",IF(AND(K3&gt;=0.7,K3&lt;0.8),"↑",""))</f>
        <v/>
      </c>
      <c r="J50" s="351" t="str">
        <f>IF(K3="","",IF(AND(K3&gt;=0.8,K3&lt;0.9),"↑",""))</f>
        <v/>
      </c>
      <c r="K50" s="351" t="str">
        <f>IF(K3="","",IF(AND(K3&gt;=0.9,K3&lt;=1),"↑",""))</f>
        <v/>
      </c>
    </row>
    <row r="51" spans="1:11" ht="13.2" customHeight="1" x14ac:dyDescent="0.25">
      <c r="A51" s="472" t="s">
        <v>154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</row>
    <row r="54" spans="1:11" x14ac:dyDescent="0.25">
      <c r="A54" s="473" t="s">
        <v>144</v>
      </c>
      <c r="B54" s="474"/>
      <c r="C54" s="474"/>
      <c r="D54" s="474"/>
      <c r="E54" s="474"/>
      <c r="F54" s="474"/>
      <c r="G54" s="474"/>
      <c r="H54" s="474"/>
      <c r="I54" s="474"/>
      <c r="J54" s="474"/>
      <c r="K54" s="475"/>
    </row>
    <row r="55" spans="1:11" x14ac:dyDescent="0.25">
      <c r="A55" s="335"/>
      <c r="B55" s="335"/>
      <c r="C55" s="335"/>
      <c r="D55" s="476" t="s">
        <v>145</v>
      </c>
      <c r="E55" s="476"/>
      <c r="F55" s="476"/>
      <c r="G55" s="476"/>
      <c r="H55" s="476"/>
      <c r="I55" s="476"/>
      <c r="J55" s="476"/>
      <c r="K55" s="336"/>
    </row>
    <row r="56" spans="1:11" x14ac:dyDescent="0.25">
      <c r="A56" s="337" t="s">
        <v>146</v>
      </c>
      <c r="B56" s="338" t="s">
        <v>147</v>
      </c>
      <c r="C56" s="477" t="s">
        <v>148</v>
      </c>
      <c r="D56" s="478"/>
      <c r="E56" s="479" t="s">
        <v>149</v>
      </c>
      <c r="F56" s="479"/>
      <c r="G56" s="479" t="s">
        <v>132</v>
      </c>
      <c r="H56" s="479"/>
      <c r="I56" s="339"/>
      <c r="J56" s="480" t="s">
        <v>128</v>
      </c>
      <c r="K56" s="480"/>
    </row>
    <row r="57" spans="1:11" x14ac:dyDescent="0.25">
      <c r="A57" s="340">
        <v>1</v>
      </c>
      <c r="B57" s="341">
        <v>1</v>
      </c>
      <c r="C57" s="481">
        <v>0.87</v>
      </c>
      <c r="D57" s="481"/>
      <c r="E57" s="482">
        <v>0.89</v>
      </c>
      <c r="F57" s="482"/>
      <c r="G57" s="482">
        <v>0.78</v>
      </c>
      <c r="H57" s="482"/>
      <c r="I57" s="342"/>
      <c r="J57" s="483" t="str">
        <f>IF('Encodage réponses Es'!K44="","",'Encodage réponses Es'!K44)</f>
        <v/>
      </c>
      <c r="K57" s="483"/>
    </row>
    <row r="58" spans="1:11" x14ac:dyDescent="0.25">
      <c r="A58" s="340">
        <v>2</v>
      </c>
      <c r="B58" s="343">
        <v>2</v>
      </c>
      <c r="C58" s="484">
        <v>0.73</v>
      </c>
      <c r="D58" s="484"/>
      <c r="E58" s="485">
        <v>0.74</v>
      </c>
      <c r="F58" s="485"/>
      <c r="G58" s="485">
        <v>0.69</v>
      </c>
      <c r="H58" s="485"/>
      <c r="I58" s="344"/>
      <c r="J58" s="486" t="str">
        <f>IF('Encodage réponses Es'!L44="","",'Encodage réponses Es'!L44)</f>
        <v/>
      </c>
      <c r="K58" s="486"/>
    </row>
    <row r="59" spans="1:11" x14ac:dyDescent="0.25">
      <c r="A59" s="340">
        <v>3</v>
      </c>
      <c r="B59" s="341">
        <v>3</v>
      </c>
      <c r="C59" s="481">
        <v>0.44</v>
      </c>
      <c r="D59" s="481"/>
      <c r="E59" s="482">
        <v>0.46</v>
      </c>
      <c r="F59" s="482"/>
      <c r="G59" s="482">
        <v>0.37</v>
      </c>
      <c r="H59" s="482"/>
      <c r="I59" s="342"/>
      <c r="J59" s="483" t="str">
        <f>IF('Encodage réponses Es'!M44="","",'Encodage réponses Es'!M44)</f>
        <v/>
      </c>
      <c r="K59" s="483"/>
    </row>
    <row r="60" spans="1:11" x14ac:dyDescent="0.25">
      <c r="A60" s="340">
        <v>4</v>
      </c>
      <c r="B60" s="345">
        <v>4</v>
      </c>
      <c r="C60" s="484">
        <v>0.72</v>
      </c>
      <c r="D60" s="484"/>
      <c r="E60" s="485">
        <v>0.74</v>
      </c>
      <c r="F60" s="485"/>
      <c r="G60" s="485">
        <v>0.65</v>
      </c>
      <c r="H60" s="485"/>
      <c r="I60" s="344"/>
      <c r="J60" s="486" t="str">
        <f>IF('Encodage réponses Es'!N44="","",'Encodage réponses Es'!N44)</f>
        <v/>
      </c>
      <c r="K60" s="486"/>
    </row>
    <row r="61" spans="1:11" x14ac:dyDescent="0.25">
      <c r="A61" s="340">
        <v>5</v>
      </c>
      <c r="B61" s="341">
        <v>5</v>
      </c>
      <c r="C61" s="481">
        <v>0.65</v>
      </c>
      <c r="D61" s="481"/>
      <c r="E61" s="482">
        <v>0.68</v>
      </c>
      <c r="F61" s="482"/>
      <c r="G61" s="482">
        <v>0.55000000000000004</v>
      </c>
      <c r="H61" s="482"/>
      <c r="I61" s="342"/>
      <c r="J61" s="483" t="str">
        <f>IF('Encodage réponses Es'!O44="","",'Encodage réponses Es'!O44)</f>
        <v/>
      </c>
      <c r="K61" s="483"/>
    </row>
    <row r="62" spans="1:11" x14ac:dyDescent="0.25">
      <c r="A62" s="340">
        <v>6</v>
      </c>
      <c r="B62" s="343">
        <v>6</v>
      </c>
      <c r="C62" s="487">
        <v>0.53</v>
      </c>
      <c r="D62" s="487"/>
      <c r="E62" s="488">
        <v>0.56000000000000005</v>
      </c>
      <c r="F62" s="488"/>
      <c r="G62" s="488">
        <v>0.44</v>
      </c>
      <c r="H62" s="488"/>
      <c r="I62" s="344"/>
      <c r="J62" s="486" t="str">
        <f>IF('Encodage réponses Es'!P44="","",'Encodage réponses Es'!P44)</f>
        <v/>
      </c>
      <c r="K62" s="486"/>
    </row>
    <row r="63" spans="1:11" x14ac:dyDescent="0.25">
      <c r="A63" s="346">
        <v>7</v>
      </c>
      <c r="B63" s="341">
        <v>7</v>
      </c>
      <c r="C63" s="481">
        <v>0.65</v>
      </c>
      <c r="D63" s="481"/>
      <c r="E63" s="482">
        <v>0.68</v>
      </c>
      <c r="F63" s="482"/>
      <c r="G63" s="482">
        <v>0.53</v>
      </c>
      <c r="H63" s="482"/>
      <c r="I63" s="342"/>
      <c r="J63" s="483" t="str">
        <f>IF('Encodage réponses Es'!Q44="","",'Encodage réponses Es'!Q44)</f>
        <v/>
      </c>
      <c r="K63" s="483"/>
    </row>
    <row r="64" spans="1:11" x14ac:dyDescent="0.25">
      <c r="A64" s="340">
        <v>8</v>
      </c>
      <c r="B64" s="343">
        <v>8</v>
      </c>
      <c r="C64" s="487">
        <v>0.31</v>
      </c>
      <c r="D64" s="487"/>
      <c r="E64" s="488">
        <v>0.33</v>
      </c>
      <c r="F64" s="488"/>
      <c r="G64" s="488">
        <v>0.22</v>
      </c>
      <c r="H64" s="488"/>
      <c r="I64" s="344"/>
      <c r="J64" s="486" t="str">
        <f>IF('Encodage réponses Es'!R44="","",'Encodage réponses Es'!R44)</f>
        <v/>
      </c>
      <c r="K64" s="486"/>
    </row>
    <row r="65" spans="1:11" x14ac:dyDescent="0.25">
      <c r="A65" s="340">
        <v>9</v>
      </c>
      <c r="B65" s="341">
        <v>9</v>
      </c>
      <c r="C65" s="481">
        <v>0.86</v>
      </c>
      <c r="D65" s="481"/>
      <c r="E65" s="482">
        <v>0.87</v>
      </c>
      <c r="F65" s="482"/>
      <c r="G65" s="482">
        <v>0.82</v>
      </c>
      <c r="H65" s="482"/>
      <c r="I65" s="342"/>
      <c r="J65" s="483" t="str">
        <f>IF('Encodage réponses Es'!S44="","",'Encodage réponses Es'!S44)</f>
        <v/>
      </c>
      <c r="K65" s="483"/>
    </row>
    <row r="66" spans="1:11" x14ac:dyDescent="0.25">
      <c r="A66" s="498">
        <v>10</v>
      </c>
      <c r="B66" s="347">
        <v>10</v>
      </c>
      <c r="C66" s="489">
        <v>0.75</v>
      </c>
      <c r="D66" s="489"/>
      <c r="E66" s="489">
        <v>0.75</v>
      </c>
      <c r="F66" s="489"/>
      <c r="G66" s="489">
        <v>0.77</v>
      </c>
      <c r="H66" s="489"/>
      <c r="I66" s="348"/>
      <c r="J66" s="486" t="str">
        <f>IF('Encodage réponses Es'!T44="","",'Encodage réponses Es'!T44)</f>
        <v/>
      </c>
      <c r="K66" s="486"/>
    </row>
    <row r="67" spans="1:11" x14ac:dyDescent="0.25">
      <c r="A67" s="499"/>
      <c r="B67" s="341">
        <v>11</v>
      </c>
      <c r="C67" s="481">
        <v>0.34</v>
      </c>
      <c r="D67" s="481"/>
      <c r="E67" s="482">
        <v>0.37</v>
      </c>
      <c r="F67" s="482"/>
      <c r="G67" s="482">
        <v>0.23</v>
      </c>
      <c r="H67" s="482"/>
      <c r="I67" s="342"/>
      <c r="J67" s="483" t="str">
        <f>IF('Encodage réponses Es'!U44="","",'Encodage réponses Es'!U44)</f>
        <v/>
      </c>
      <c r="K67" s="483"/>
    </row>
    <row r="68" spans="1:11" x14ac:dyDescent="0.25">
      <c r="A68" s="498">
        <v>11</v>
      </c>
      <c r="B68" s="347">
        <v>12</v>
      </c>
      <c r="C68" s="490">
        <v>0.82</v>
      </c>
      <c r="D68" s="490"/>
      <c r="E68" s="489">
        <v>0.82</v>
      </c>
      <c r="F68" s="489"/>
      <c r="G68" s="489">
        <v>0.79</v>
      </c>
      <c r="H68" s="489"/>
      <c r="I68" s="348"/>
      <c r="J68" s="486" t="str">
        <f>IF('Encodage réponses Es'!V44="","",'Encodage réponses Es'!V44)</f>
        <v/>
      </c>
      <c r="K68" s="486"/>
    </row>
    <row r="69" spans="1:11" x14ac:dyDescent="0.25">
      <c r="A69" s="500"/>
      <c r="B69" s="341">
        <v>13</v>
      </c>
      <c r="C69" s="481">
        <v>0.83</v>
      </c>
      <c r="D69" s="481"/>
      <c r="E69" s="482">
        <v>0.84</v>
      </c>
      <c r="F69" s="482"/>
      <c r="G69" s="482">
        <v>0.8</v>
      </c>
      <c r="H69" s="482"/>
      <c r="I69" s="342"/>
      <c r="J69" s="483" t="str">
        <f>IF('Encodage réponses Es'!W44="","",'Encodage réponses Es'!W44)</f>
        <v/>
      </c>
      <c r="K69" s="483"/>
    </row>
    <row r="70" spans="1:11" x14ac:dyDescent="0.25">
      <c r="A70" s="500"/>
      <c r="B70" s="347">
        <v>14</v>
      </c>
      <c r="C70" s="489">
        <v>0.88</v>
      </c>
      <c r="D70" s="489"/>
      <c r="E70" s="489">
        <v>0.89</v>
      </c>
      <c r="F70" s="489"/>
      <c r="G70" s="489">
        <v>0.84</v>
      </c>
      <c r="H70" s="489"/>
      <c r="I70" s="348"/>
      <c r="J70" s="491" t="str">
        <f>IF('Encodage réponses Es'!X44="","",'Encodage réponses Es'!X44)</f>
        <v/>
      </c>
      <c r="K70" s="491"/>
    </row>
    <row r="71" spans="1:11" x14ac:dyDescent="0.25">
      <c r="A71" s="499"/>
      <c r="B71" s="341">
        <v>15</v>
      </c>
      <c r="C71" s="481">
        <v>0.9</v>
      </c>
      <c r="D71" s="481"/>
      <c r="E71" s="482">
        <v>0.9</v>
      </c>
      <c r="F71" s="482"/>
      <c r="G71" s="482">
        <v>0.88</v>
      </c>
      <c r="H71" s="482"/>
      <c r="I71" s="342"/>
      <c r="J71" s="483" t="str">
        <f>IF('Encodage réponses Es'!Y44="","",'Encodage réponses Es'!Y44)</f>
        <v/>
      </c>
      <c r="K71" s="483"/>
    </row>
    <row r="72" spans="1:11" x14ac:dyDescent="0.25">
      <c r="A72" s="340">
        <v>12</v>
      </c>
      <c r="B72" s="347">
        <v>16</v>
      </c>
      <c r="C72" s="489">
        <v>0.49</v>
      </c>
      <c r="D72" s="489"/>
      <c r="E72" s="489">
        <v>0.51</v>
      </c>
      <c r="F72" s="489"/>
      <c r="G72" s="489">
        <v>0.38</v>
      </c>
      <c r="H72" s="489"/>
      <c r="I72" s="348"/>
      <c r="J72" s="491" t="str">
        <f>IF('Encodage réponses Es'!Z44="","",'Encodage réponses Es'!Z44)</f>
        <v/>
      </c>
      <c r="K72" s="491"/>
    </row>
    <row r="73" spans="1:11" x14ac:dyDescent="0.25">
      <c r="A73" s="340">
        <v>13</v>
      </c>
      <c r="B73" s="341">
        <v>17</v>
      </c>
      <c r="C73" s="481">
        <v>0.51</v>
      </c>
      <c r="D73" s="481"/>
      <c r="E73" s="482">
        <v>0.53</v>
      </c>
      <c r="F73" s="482"/>
      <c r="G73" s="482">
        <v>0.45</v>
      </c>
      <c r="H73" s="482"/>
      <c r="I73" s="342"/>
      <c r="J73" s="483" t="str">
        <f>IF('Encodage réponses Es'!AA44="","",'Encodage réponses Es'!AA44)</f>
        <v/>
      </c>
      <c r="K73" s="483"/>
    </row>
    <row r="74" spans="1:11" x14ac:dyDescent="0.25">
      <c r="A74" s="340">
        <v>14</v>
      </c>
      <c r="B74" s="343">
        <v>18</v>
      </c>
      <c r="C74" s="484">
        <v>0.56999999999999995</v>
      </c>
      <c r="D74" s="484"/>
      <c r="E74" s="485">
        <v>0.59</v>
      </c>
      <c r="F74" s="485"/>
      <c r="G74" s="485">
        <v>0.5</v>
      </c>
      <c r="H74" s="485"/>
      <c r="I74" s="344"/>
      <c r="J74" s="491" t="str">
        <f>IF('Encodage réponses Es'!AB44="","",'Encodage réponses Es'!AB44)</f>
        <v/>
      </c>
      <c r="K74" s="491"/>
    </row>
    <row r="75" spans="1:11" x14ac:dyDescent="0.25">
      <c r="A75" s="340">
        <v>15</v>
      </c>
      <c r="B75" s="341">
        <v>19</v>
      </c>
      <c r="C75" s="481">
        <v>0.75</v>
      </c>
      <c r="D75" s="481"/>
      <c r="E75" s="482">
        <v>0.76</v>
      </c>
      <c r="F75" s="482"/>
      <c r="G75" s="482">
        <v>0.72</v>
      </c>
      <c r="H75" s="482"/>
      <c r="I75" s="342"/>
      <c r="J75" s="483" t="str">
        <f>IF('Encodage réponses Es'!AC44="","",'Encodage réponses Es'!AC44)</f>
        <v/>
      </c>
      <c r="K75" s="483"/>
    </row>
    <row r="76" spans="1:11" x14ac:dyDescent="0.25">
      <c r="A76" s="340">
        <v>16</v>
      </c>
      <c r="B76" s="345">
        <v>20</v>
      </c>
      <c r="C76" s="484">
        <v>0.34</v>
      </c>
      <c r="D76" s="484"/>
      <c r="E76" s="485">
        <v>0.35</v>
      </c>
      <c r="F76" s="485"/>
      <c r="G76" s="485">
        <v>0.27</v>
      </c>
      <c r="H76" s="485"/>
      <c r="I76" s="344"/>
      <c r="J76" s="491" t="str">
        <f>IF('Encodage réponses Es'!AD44="","",'Encodage réponses Es'!AD44)</f>
        <v/>
      </c>
      <c r="K76" s="491"/>
    </row>
    <row r="77" spans="1:11" x14ac:dyDescent="0.25">
      <c r="A77" s="340">
        <v>17</v>
      </c>
      <c r="B77" s="341">
        <v>21</v>
      </c>
      <c r="C77" s="481">
        <v>0.56999999999999995</v>
      </c>
      <c r="D77" s="481"/>
      <c r="E77" s="482">
        <v>0.59</v>
      </c>
      <c r="F77" s="482"/>
      <c r="G77" s="482">
        <v>0.51</v>
      </c>
      <c r="H77" s="482"/>
      <c r="I77" s="342"/>
      <c r="J77" s="483" t="str">
        <f>IF('Encodage réponses Es'!AE44="","",'Encodage réponses Es'!AE44)</f>
        <v/>
      </c>
      <c r="K77" s="483"/>
    </row>
    <row r="78" spans="1:11" x14ac:dyDescent="0.25">
      <c r="A78" s="340">
        <v>18</v>
      </c>
      <c r="B78" s="343">
        <v>22</v>
      </c>
      <c r="C78" s="487">
        <v>0.6</v>
      </c>
      <c r="D78" s="487"/>
      <c r="E78" s="488">
        <v>0.64</v>
      </c>
      <c r="F78" s="488"/>
      <c r="G78" s="488">
        <v>0.54</v>
      </c>
      <c r="H78" s="488"/>
      <c r="I78" s="344"/>
      <c r="J78" s="491" t="str">
        <f>IF('Encodage réponses Es'!AF44="","",'Encodage réponses Es'!AF44)</f>
        <v/>
      </c>
      <c r="K78" s="491"/>
    </row>
    <row r="79" spans="1:11" x14ac:dyDescent="0.25">
      <c r="A79" s="340">
        <v>19</v>
      </c>
      <c r="B79" s="341">
        <v>23</v>
      </c>
      <c r="C79" s="481">
        <v>0.9</v>
      </c>
      <c r="D79" s="481"/>
      <c r="E79" s="482">
        <v>0.91</v>
      </c>
      <c r="F79" s="482"/>
      <c r="G79" s="482">
        <v>0.86</v>
      </c>
      <c r="H79" s="482"/>
      <c r="I79" s="342"/>
      <c r="J79" s="483" t="str">
        <f>IF('Encodage réponses Es'!AG44="","",'Encodage réponses Es'!AG44)</f>
        <v/>
      </c>
      <c r="K79" s="483"/>
    </row>
    <row r="80" spans="1:11" x14ac:dyDescent="0.25">
      <c r="A80" s="340">
        <v>20</v>
      </c>
      <c r="B80" s="343">
        <v>24</v>
      </c>
      <c r="C80" s="487">
        <v>0.3</v>
      </c>
      <c r="D80" s="487"/>
      <c r="E80" s="488">
        <v>0.33</v>
      </c>
      <c r="F80" s="488"/>
      <c r="G80" s="488">
        <v>0.2</v>
      </c>
      <c r="H80" s="488"/>
      <c r="I80" s="344"/>
      <c r="J80" s="491" t="str">
        <f>IF('Encodage réponses Es'!AH44="","",'Encodage réponses Es'!AH44)</f>
        <v/>
      </c>
      <c r="K80" s="491"/>
    </row>
    <row r="81" spans="1:11" x14ac:dyDescent="0.25">
      <c r="A81" s="340">
        <v>21</v>
      </c>
      <c r="B81" s="341">
        <v>25</v>
      </c>
      <c r="C81" s="481">
        <v>0.6</v>
      </c>
      <c r="D81" s="481"/>
      <c r="E81" s="482">
        <v>0.62</v>
      </c>
      <c r="F81" s="482"/>
      <c r="G81" s="482">
        <v>0.48</v>
      </c>
      <c r="H81" s="482"/>
      <c r="I81" s="342"/>
      <c r="J81" s="483" t="str">
        <f>IF('Encodage réponses Es'!AI44="","",'Encodage réponses Es'!AI44)</f>
        <v/>
      </c>
      <c r="K81" s="483"/>
    </row>
    <row r="82" spans="1:11" x14ac:dyDescent="0.25">
      <c r="A82" s="340">
        <v>22</v>
      </c>
      <c r="B82" s="347">
        <v>26</v>
      </c>
      <c r="C82" s="489">
        <v>0.76</v>
      </c>
      <c r="D82" s="489"/>
      <c r="E82" s="489">
        <v>0.79</v>
      </c>
      <c r="F82" s="489"/>
      <c r="G82" s="489">
        <v>0.67</v>
      </c>
      <c r="H82" s="489"/>
      <c r="I82" s="348"/>
      <c r="J82" s="491" t="str">
        <f>IF('Encodage réponses Es'!AJ44="","",'Encodage réponses Es'!AJ44)</f>
        <v/>
      </c>
      <c r="K82" s="491"/>
    </row>
    <row r="83" spans="1:11" x14ac:dyDescent="0.25">
      <c r="A83" s="349">
        <v>23</v>
      </c>
      <c r="B83" s="341">
        <v>27</v>
      </c>
      <c r="C83" s="481">
        <v>0.45</v>
      </c>
      <c r="D83" s="481"/>
      <c r="E83" s="482">
        <v>0.47</v>
      </c>
      <c r="F83" s="482"/>
      <c r="G83" s="482">
        <v>0.4</v>
      </c>
      <c r="H83" s="482"/>
      <c r="I83" s="342"/>
      <c r="J83" s="483" t="str">
        <f>IF('Encodage réponses Es'!AK44="","",'Encodage réponses Es'!AK44)</f>
        <v/>
      </c>
      <c r="K83" s="483"/>
    </row>
    <row r="84" spans="1:11" x14ac:dyDescent="0.25">
      <c r="A84" s="473" t="s">
        <v>150</v>
      </c>
      <c r="B84" s="474"/>
      <c r="C84" s="474"/>
      <c r="D84" s="474"/>
      <c r="E84" s="474"/>
      <c r="F84" s="474"/>
      <c r="G84" s="474"/>
      <c r="H84" s="474"/>
      <c r="I84" s="474"/>
      <c r="J84" s="474"/>
      <c r="K84" s="475"/>
    </row>
    <row r="85" spans="1:11" x14ac:dyDescent="0.25">
      <c r="A85" s="349">
        <v>24</v>
      </c>
      <c r="B85" s="347">
        <v>28</v>
      </c>
      <c r="C85" s="490">
        <v>0.55000000000000004</v>
      </c>
      <c r="D85" s="490"/>
      <c r="E85" s="489">
        <v>0.6</v>
      </c>
      <c r="F85" s="489"/>
      <c r="G85" s="489">
        <v>0.36</v>
      </c>
      <c r="H85" s="489"/>
      <c r="I85" s="348"/>
      <c r="J85" s="491" t="str">
        <f>IF('Encodage réponses Es'!AL44="","",'Encodage réponses Es'!AL44)</f>
        <v/>
      </c>
      <c r="K85" s="491"/>
    </row>
    <row r="86" spans="1:11" x14ac:dyDescent="0.25">
      <c r="A86" s="340">
        <v>25</v>
      </c>
      <c r="B86" s="341">
        <v>29</v>
      </c>
      <c r="C86" s="481">
        <v>0.67</v>
      </c>
      <c r="D86" s="481"/>
      <c r="E86" s="482">
        <v>0.71</v>
      </c>
      <c r="F86" s="482"/>
      <c r="G86" s="482">
        <v>0.46</v>
      </c>
      <c r="H86" s="482"/>
      <c r="I86" s="342"/>
      <c r="J86" s="483" t="str">
        <f>IF('Encodage réponses Es'!AM44="","",'Encodage réponses Es'!AM44)</f>
        <v/>
      </c>
      <c r="K86" s="483"/>
    </row>
    <row r="87" spans="1:11" x14ac:dyDescent="0.25">
      <c r="A87" s="340">
        <v>26</v>
      </c>
      <c r="B87" s="347">
        <v>30</v>
      </c>
      <c r="C87" s="489">
        <v>0.4</v>
      </c>
      <c r="D87" s="489"/>
      <c r="E87" s="489">
        <v>0.43</v>
      </c>
      <c r="F87" s="489"/>
      <c r="G87" s="489">
        <v>0.28999999999999998</v>
      </c>
      <c r="H87" s="489"/>
      <c r="I87" s="348"/>
      <c r="J87" s="491" t="str">
        <f>IF('Encodage réponses Es'!AN44="","",'Encodage réponses Es'!AN44)</f>
        <v/>
      </c>
      <c r="K87" s="491"/>
    </row>
    <row r="88" spans="1:11" x14ac:dyDescent="0.25">
      <c r="A88" s="340">
        <v>27</v>
      </c>
      <c r="B88" s="341">
        <v>31</v>
      </c>
      <c r="C88" s="481">
        <v>0.66</v>
      </c>
      <c r="D88" s="481"/>
      <c r="E88" s="482">
        <v>0.69</v>
      </c>
      <c r="F88" s="482"/>
      <c r="G88" s="482">
        <v>0.55000000000000004</v>
      </c>
      <c r="H88" s="482"/>
      <c r="I88" s="342"/>
      <c r="J88" s="483" t="str">
        <f>IF('Encodage réponses Es'!AO44="","",'Encodage réponses Es'!AO44)</f>
        <v/>
      </c>
      <c r="K88" s="483"/>
    </row>
    <row r="89" spans="1:11" x14ac:dyDescent="0.25">
      <c r="A89" s="498">
        <v>28</v>
      </c>
      <c r="B89" s="347">
        <v>32</v>
      </c>
      <c r="C89" s="490">
        <v>0.74</v>
      </c>
      <c r="D89" s="490"/>
      <c r="E89" s="489">
        <v>0.76</v>
      </c>
      <c r="F89" s="489"/>
      <c r="G89" s="489">
        <v>0.66</v>
      </c>
      <c r="H89" s="489"/>
      <c r="I89" s="348"/>
      <c r="J89" s="491" t="str">
        <f>IF('Encodage réponses Es'!AP44="","",'Encodage réponses Es'!AP44)</f>
        <v/>
      </c>
      <c r="K89" s="491"/>
    </row>
    <row r="90" spans="1:11" x14ac:dyDescent="0.25">
      <c r="A90" s="500"/>
      <c r="B90" s="341">
        <v>33</v>
      </c>
      <c r="C90" s="481">
        <v>0.79</v>
      </c>
      <c r="D90" s="481"/>
      <c r="E90" s="482">
        <v>0.83</v>
      </c>
      <c r="F90" s="482"/>
      <c r="G90" s="482">
        <v>0.67</v>
      </c>
      <c r="H90" s="482"/>
      <c r="I90" s="342"/>
      <c r="J90" s="483" t="str">
        <f>IF('Encodage réponses Es'!AQ44="","",'Encodage réponses Es'!AQ44)</f>
        <v/>
      </c>
      <c r="K90" s="483"/>
    </row>
    <row r="91" spans="1:11" x14ac:dyDescent="0.25">
      <c r="A91" s="500"/>
      <c r="B91" s="347">
        <v>34</v>
      </c>
      <c r="C91" s="489">
        <v>0.81</v>
      </c>
      <c r="D91" s="489"/>
      <c r="E91" s="489">
        <v>0.84</v>
      </c>
      <c r="F91" s="489"/>
      <c r="G91" s="489">
        <v>0.69</v>
      </c>
      <c r="H91" s="489"/>
      <c r="I91" s="348"/>
      <c r="J91" s="491" t="str">
        <f>IF('Encodage réponses Es'!AR44="","",'Encodage réponses Es'!AR44)</f>
        <v/>
      </c>
      <c r="K91" s="491"/>
    </row>
    <row r="92" spans="1:11" x14ac:dyDescent="0.25">
      <c r="A92" s="499"/>
      <c r="B92" s="341">
        <v>35</v>
      </c>
      <c r="C92" s="481">
        <v>0.82</v>
      </c>
      <c r="D92" s="481"/>
      <c r="E92" s="482">
        <v>0.85</v>
      </c>
      <c r="F92" s="482"/>
      <c r="G92" s="482">
        <v>0.69</v>
      </c>
      <c r="H92" s="482"/>
      <c r="I92" s="342"/>
      <c r="J92" s="483" t="str">
        <f>IF('Encodage réponses Es'!AS44="","",'Encodage réponses Es'!AS44)</f>
        <v/>
      </c>
      <c r="K92" s="483"/>
    </row>
    <row r="93" spans="1:11" x14ac:dyDescent="0.25">
      <c r="A93" s="498">
        <v>29</v>
      </c>
      <c r="B93" s="347">
        <v>36</v>
      </c>
      <c r="C93" s="490">
        <v>0.75</v>
      </c>
      <c r="D93" s="490"/>
      <c r="E93" s="489">
        <v>0.76</v>
      </c>
      <c r="F93" s="489"/>
      <c r="G93" s="489">
        <v>0.72</v>
      </c>
      <c r="H93" s="489"/>
      <c r="I93" s="348"/>
      <c r="J93" s="491" t="str">
        <f>IF('Encodage réponses Es'!AT44="","",'Encodage réponses Es'!AT44)</f>
        <v/>
      </c>
      <c r="K93" s="491"/>
    </row>
    <row r="94" spans="1:11" x14ac:dyDescent="0.25">
      <c r="A94" s="500"/>
      <c r="B94" s="341">
        <v>37</v>
      </c>
      <c r="C94" s="481">
        <v>0.49</v>
      </c>
      <c r="D94" s="481"/>
      <c r="E94" s="482">
        <v>0.49</v>
      </c>
      <c r="F94" s="482"/>
      <c r="G94" s="482">
        <v>0.51</v>
      </c>
      <c r="H94" s="482"/>
      <c r="I94" s="342"/>
      <c r="J94" s="483" t="str">
        <f>IF('Encodage réponses Es'!AU44="","",'Encodage réponses Es'!AU44)</f>
        <v/>
      </c>
      <c r="K94" s="483"/>
    </row>
    <row r="95" spans="1:11" x14ac:dyDescent="0.25">
      <c r="A95" s="500"/>
      <c r="B95" s="347">
        <v>38</v>
      </c>
      <c r="C95" s="489">
        <v>0.45</v>
      </c>
      <c r="D95" s="489"/>
      <c r="E95" s="489">
        <v>0.44</v>
      </c>
      <c r="F95" s="489"/>
      <c r="G95" s="489">
        <v>0.49</v>
      </c>
      <c r="H95" s="489"/>
      <c r="I95" s="348"/>
      <c r="J95" s="491" t="str">
        <f>IF('Encodage réponses Es'!AV44="","",'Encodage réponses Es'!AV44)</f>
        <v/>
      </c>
      <c r="K95" s="491"/>
    </row>
    <row r="96" spans="1:11" x14ac:dyDescent="0.25">
      <c r="A96" s="499"/>
      <c r="B96" s="341">
        <v>39</v>
      </c>
      <c r="C96" s="481">
        <v>0.65</v>
      </c>
      <c r="D96" s="481"/>
      <c r="E96" s="482">
        <v>0.67</v>
      </c>
      <c r="F96" s="482"/>
      <c r="G96" s="482">
        <v>0.57999999999999996</v>
      </c>
      <c r="H96" s="482"/>
      <c r="I96" s="342"/>
      <c r="J96" s="483" t="str">
        <f>IF('Encodage réponses Es'!AW44="","",'Encodage réponses Es'!AW44)</f>
        <v/>
      </c>
      <c r="K96" s="483"/>
    </row>
    <row r="97" spans="1:11" x14ac:dyDescent="0.25">
      <c r="A97" s="340">
        <v>30</v>
      </c>
      <c r="B97" s="343">
        <v>40</v>
      </c>
      <c r="C97" s="484">
        <v>0.32</v>
      </c>
      <c r="D97" s="484"/>
      <c r="E97" s="485">
        <v>0.34</v>
      </c>
      <c r="F97" s="485"/>
      <c r="G97" s="485">
        <v>0.24</v>
      </c>
      <c r="H97" s="485"/>
      <c r="I97" s="350"/>
      <c r="J97" s="486" t="str">
        <f>IF('Encodage réponses Es'!AX44="","",'Encodage réponses Es'!AX44)</f>
        <v/>
      </c>
      <c r="K97" s="486"/>
    </row>
    <row r="98" spans="1:11" x14ac:dyDescent="0.25">
      <c r="A98" s="498">
        <v>31</v>
      </c>
      <c r="B98" s="354">
        <v>41</v>
      </c>
      <c r="C98" s="492">
        <v>0.71</v>
      </c>
      <c r="D98" s="492"/>
      <c r="E98" s="492">
        <v>0.73</v>
      </c>
      <c r="F98" s="492"/>
      <c r="G98" s="492">
        <v>0.65</v>
      </c>
      <c r="H98" s="492"/>
      <c r="I98" s="355"/>
      <c r="J98" s="495" t="str">
        <f>IF('Encodage réponses Es'!AY44="","",'Encodage réponses Es'!AY44)</f>
        <v/>
      </c>
      <c r="K98" s="495"/>
    </row>
    <row r="99" spans="1:11" x14ac:dyDescent="0.25">
      <c r="A99" s="500"/>
      <c r="B99" s="343">
        <v>42</v>
      </c>
      <c r="C99" s="484">
        <v>0.9</v>
      </c>
      <c r="D99" s="484"/>
      <c r="E99" s="485">
        <v>0.92</v>
      </c>
      <c r="F99" s="485"/>
      <c r="G99" s="485">
        <v>0.84</v>
      </c>
      <c r="H99" s="485"/>
      <c r="I99" s="350"/>
      <c r="J99" s="486" t="str">
        <f>IF('Encodage réponses Es'!AZ44="","",'Encodage réponses Es'!AZ44)</f>
        <v/>
      </c>
      <c r="K99" s="486"/>
    </row>
    <row r="100" spans="1:11" x14ac:dyDescent="0.25">
      <c r="A100" s="500"/>
      <c r="B100" s="354">
        <v>43</v>
      </c>
      <c r="C100" s="492">
        <v>0.84</v>
      </c>
      <c r="D100" s="492"/>
      <c r="E100" s="492">
        <v>0.86</v>
      </c>
      <c r="F100" s="492"/>
      <c r="G100" s="492">
        <v>0.76</v>
      </c>
      <c r="H100" s="492"/>
      <c r="I100" s="355"/>
      <c r="J100" s="495" t="str">
        <f>IF('Encodage réponses Es'!BA44="","",'Encodage réponses Es'!BA44)</f>
        <v/>
      </c>
      <c r="K100" s="495"/>
    </row>
    <row r="101" spans="1:11" x14ac:dyDescent="0.25">
      <c r="A101" s="499"/>
      <c r="B101" s="343">
        <v>44</v>
      </c>
      <c r="C101" s="484">
        <v>0.77</v>
      </c>
      <c r="D101" s="484"/>
      <c r="E101" s="485">
        <v>0.81</v>
      </c>
      <c r="F101" s="485"/>
      <c r="G101" s="485">
        <v>0.64</v>
      </c>
      <c r="H101" s="485"/>
      <c r="I101" s="350"/>
      <c r="J101" s="486" t="str">
        <f>IF('Encodage réponses Es'!BB44="","",'Encodage réponses Es'!BB44)</f>
        <v/>
      </c>
      <c r="K101" s="486"/>
    </row>
    <row r="102" spans="1:11" x14ac:dyDescent="0.25">
      <c r="A102" s="340">
        <v>32</v>
      </c>
      <c r="B102" s="354">
        <v>45</v>
      </c>
      <c r="C102" s="493">
        <v>0.62</v>
      </c>
      <c r="D102" s="493"/>
      <c r="E102" s="494">
        <v>0.65</v>
      </c>
      <c r="F102" s="494"/>
      <c r="G102" s="494">
        <v>0.44</v>
      </c>
      <c r="H102" s="494"/>
      <c r="I102" s="356"/>
      <c r="J102" s="495" t="str">
        <f>IF('Encodage réponses Es'!BC44="","",'Encodage réponses Es'!BC44)</f>
        <v/>
      </c>
      <c r="K102" s="495"/>
    </row>
    <row r="103" spans="1:11" x14ac:dyDescent="0.25">
      <c r="A103" s="349">
        <v>33</v>
      </c>
      <c r="B103" s="343">
        <v>46</v>
      </c>
      <c r="C103" s="484">
        <v>0.59</v>
      </c>
      <c r="D103" s="484"/>
      <c r="E103" s="485">
        <v>0.63</v>
      </c>
      <c r="F103" s="485"/>
      <c r="G103" s="485">
        <v>0.4</v>
      </c>
      <c r="H103" s="485"/>
      <c r="I103" s="350"/>
      <c r="J103" s="486" t="str">
        <f>IF('Encodage réponses Es'!BD44="","",'Encodage réponses Es'!BD44)</f>
        <v/>
      </c>
      <c r="K103" s="486"/>
    </row>
    <row r="104" spans="1:11" x14ac:dyDescent="0.25">
      <c r="A104" s="349">
        <v>34</v>
      </c>
      <c r="B104" s="354">
        <v>47</v>
      </c>
      <c r="C104" s="493">
        <v>0.6</v>
      </c>
      <c r="D104" s="493"/>
      <c r="E104" s="494">
        <v>0.62</v>
      </c>
      <c r="F104" s="494"/>
      <c r="G104" s="494">
        <v>0.5</v>
      </c>
      <c r="H104" s="494"/>
      <c r="I104" s="356"/>
      <c r="J104" s="495" t="str">
        <f>IF('Encodage réponses Es'!BE44="","",'Encodage réponses Es'!BE44)</f>
        <v/>
      </c>
      <c r="K104" s="495"/>
    </row>
    <row r="105" spans="1:11" x14ac:dyDescent="0.25">
      <c r="A105" s="340">
        <v>35</v>
      </c>
      <c r="B105" s="343">
        <v>48</v>
      </c>
      <c r="C105" s="484">
        <v>0.85</v>
      </c>
      <c r="D105" s="484"/>
      <c r="E105" s="485">
        <v>0.87</v>
      </c>
      <c r="F105" s="485"/>
      <c r="G105" s="485">
        <v>0.79</v>
      </c>
      <c r="H105" s="485"/>
      <c r="I105" s="350"/>
      <c r="J105" s="486" t="str">
        <f>IF('Encodage réponses Es'!BF44="","",'Encodage réponses Es'!BF44)</f>
        <v/>
      </c>
      <c r="K105" s="486"/>
    </row>
    <row r="106" spans="1:11" x14ac:dyDescent="0.25">
      <c r="A106" s="340">
        <v>36</v>
      </c>
      <c r="B106" s="354">
        <v>49</v>
      </c>
      <c r="C106" s="496">
        <v>0.4</v>
      </c>
      <c r="D106" s="496"/>
      <c r="E106" s="497">
        <v>0.43</v>
      </c>
      <c r="F106" s="497"/>
      <c r="G106" s="497">
        <v>0.28999999999999998</v>
      </c>
      <c r="H106" s="497"/>
      <c r="I106" s="356"/>
      <c r="J106" s="495" t="str">
        <f>IF('Encodage réponses Es'!BG44="","",'Encodage réponses Es'!BG44)</f>
        <v/>
      </c>
      <c r="K106" s="495"/>
    </row>
    <row r="107" spans="1:11" x14ac:dyDescent="0.25">
      <c r="A107" s="340">
        <v>37</v>
      </c>
      <c r="B107" s="343">
        <v>50</v>
      </c>
      <c r="C107" s="484">
        <v>0.63</v>
      </c>
      <c r="D107" s="484"/>
      <c r="E107" s="485">
        <v>0.66</v>
      </c>
      <c r="F107" s="485"/>
      <c r="G107" s="485">
        <v>0.53</v>
      </c>
      <c r="H107" s="485"/>
      <c r="I107" s="350"/>
      <c r="J107" s="486" t="str">
        <f>IF('Encodage réponses Es'!BH44="","",'Encodage réponses Es'!BH44)</f>
        <v/>
      </c>
      <c r="K107" s="486"/>
    </row>
    <row r="108" spans="1:11" x14ac:dyDescent="0.25">
      <c r="A108" s="340">
        <v>38</v>
      </c>
      <c r="B108" s="354">
        <v>51</v>
      </c>
      <c r="C108" s="496">
        <v>0.64</v>
      </c>
      <c r="D108" s="496"/>
      <c r="E108" s="497">
        <v>0.67</v>
      </c>
      <c r="F108" s="497"/>
      <c r="G108" s="497">
        <v>0.52</v>
      </c>
      <c r="H108" s="497"/>
      <c r="I108" s="356"/>
      <c r="J108" s="495" t="str">
        <f>IF('Encodage réponses Es'!BI44="","",'Encodage réponses Es'!BI44)</f>
        <v/>
      </c>
      <c r="K108" s="495"/>
    </row>
    <row r="109" spans="1:11" x14ac:dyDescent="0.25">
      <c r="A109" s="340">
        <v>39</v>
      </c>
      <c r="B109" s="343">
        <v>52</v>
      </c>
      <c r="C109" s="484">
        <v>0.46</v>
      </c>
      <c r="D109" s="484"/>
      <c r="E109" s="485">
        <v>0.5</v>
      </c>
      <c r="F109" s="485"/>
      <c r="G109" s="485">
        <v>0.33</v>
      </c>
      <c r="H109" s="485"/>
      <c r="I109" s="350"/>
      <c r="J109" s="486" t="str">
        <f>IF('Encodage réponses Es'!BJ44="","",'Encodage réponses Es'!BJ44)</f>
        <v/>
      </c>
      <c r="K109" s="486"/>
    </row>
    <row r="110" spans="1:11" x14ac:dyDescent="0.25">
      <c r="A110" s="340">
        <v>40</v>
      </c>
      <c r="B110" s="354">
        <v>53</v>
      </c>
      <c r="C110" s="492">
        <v>0.7</v>
      </c>
      <c r="D110" s="492"/>
      <c r="E110" s="492">
        <v>0.72</v>
      </c>
      <c r="F110" s="492"/>
      <c r="G110" s="492">
        <v>0.63</v>
      </c>
      <c r="H110" s="492"/>
      <c r="I110" s="355"/>
      <c r="J110" s="495" t="str">
        <f>IF('Encodage réponses Es'!BK44="","",'Encodage réponses Es'!BK44)</f>
        <v/>
      </c>
      <c r="K110" s="495"/>
    </row>
    <row r="111" spans="1:11" x14ac:dyDescent="0.25">
      <c r="A111" s="340">
        <v>41</v>
      </c>
      <c r="B111" s="343">
        <v>54</v>
      </c>
      <c r="C111" s="484">
        <v>0.61</v>
      </c>
      <c r="D111" s="484"/>
      <c r="E111" s="485">
        <v>0.62</v>
      </c>
      <c r="F111" s="485"/>
      <c r="G111" s="485">
        <v>0.42</v>
      </c>
      <c r="H111" s="485"/>
      <c r="I111" s="350"/>
      <c r="J111" s="486" t="str">
        <f>IF('Encodage réponses Es'!BL44="","",'Encodage réponses Es'!BL44)</f>
        <v/>
      </c>
      <c r="K111" s="486"/>
    </row>
    <row r="112" spans="1:11" x14ac:dyDescent="0.25">
      <c r="A112" s="340">
        <v>42</v>
      </c>
      <c r="B112" s="357">
        <v>55</v>
      </c>
      <c r="C112" s="493">
        <v>0.73</v>
      </c>
      <c r="D112" s="493"/>
      <c r="E112" s="494">
        <v>0.74</v>
      </c>
      <c r="F112" s="494"/>
      <c r="G112" s="494">
        <v>0.67</v>
      </c>
      <c r="H112" s="494"/>
      <c r="I112" s="358"/>
      <c r="J112" s="495" t="str">
        <f>IF('Encodage réponses Es'!BM44="","",'Encodage réponses Es'!BM44)</f>
        <v/>
      </c>
      <c r="K112" s="495"/>
    </row>
    <row r="113" spans="1:11" x14ac:dyDescent="0.25">
      <c r="A113" s="340">
        <v>43</v>
      </c>
      <c r="B113" s="343">
        <v>56</v>
      </c>
      <c r="C113" s="484">
        <v>0.61</v>
      </c>
      <c r="D113" s="484"/>
      <c r="E113" s="485">
        <v>0.64</v>
      </c>
      <c r="F113" s="485"/>
      <c r="G113" s="485">
        <v>0.5</v>
      </c>
      <c r="H113" s="485"/>
      <c r="I113" s="350"/>
      <c r="J113" s="486" t="str">
        <f>IF('Encodage réponses Es'!BN44="","",'Encodage réponses Es'!BN44)</f>
        <v/>
      </c>
      <c r="K113" s="486"/>
    </row>
    <row r="114" spans="1:11" x14ac:dyDescent="0.25">
      <c r="A114" s="340">
        <v>44</v>
      </c>
      <c r="B114" s="357">
        <v>57</v>
      </c>
      <c r="C114" s="493">
        <v>0.22</v>
      </c>
      <c r="D114" s="493"/>
      <c r="E114" s="494">
        <v>0.24</v>
      </c>
      <c r="F114" s="494"/>
      <c r="G114" s="494">
        <v>0.12</v>
      </c>
      <c r="H114" s="494"/>
      <c r="I114" s="358"/>
      <c r="J114" s="495" t="str">
        <f>IF('Encodage réponses Es'!BO44="","",'Encodage réponses Es'!BO44)</f>
        <v/>
      </c>
      <c r="K114" s="495"/>
    </row>
    <row r="115" spans="1:11" x14ac:dyDescent="0.25">
      <c r="A115" s="340">
        <v>45</v>
      </c>
      <c r="B115" s="343">
        <v>58</v>
      </c>
      <c r="C115" s="484">
        <v>0.61</v>
      </c>
      <c r="D115" s="484"/>
      <c r="E115" s="485">
        <v>0.64</v>
      </c>
      <c r="F115" s="485"/>
      <c r="G115" s="485">
        <v>0.5</v>
      </c>
      <c r="H115" s="485"/>
      <c r="I115" s="350"/>
      <c r="J115" s="486" t="str">
        <f>IF('Encodage réponses Es'!BP44="","",'Encodage réponses Es'!BP44)</f>
        <v/>
      </c>
      <c r="K115" s="486"/>
    </row>
    <row r="116" spans="1:11" x14ac:dyDescent="0.25">
      <c r="A116" s="340">
        <v>46</v>
      </c>
      <c r="B116" s="357">
        <v>59</v>
      </c>
      <c r="C116" s="493">
        <v>0.3</v>
      </c>
      <c r="D116" s="493"/>
      <c r="E116" s="494">
        <v>0.32</v>
      </c>
      <c r="F116" s="494"/>
      <c r="G116" s="494">
        <v>0.22</v>
      </c>
      <c r="H116" s="494"/>
      <c r="I116" s="358"/>
      <c r="J116" s="495" t="str">
        <f>IF('Encodage réponses Es'!BQ44="","",'Encodage réponses Es'!BQ44)</f>
        <v/>
      </c>
      <c r="K116" s="495"/>
    </row>
    <row r="117" spans="1:11" x14ac:dyDescent="0.25">
      <c r="A117" s="340">
        <v>47</v>
      </c>
      <c r="B117" s="343">
        <v>60</v>
      </c>
      <c r="C117" s="484">
        <v>0.56999999999999995</v>
      </c>
      <c r="D117" s="484"/>
      <c r="E117" s="485">
        <v>0.6</v>
      </c>
      <c r="F117" s="485"/>
      <c r="G117" s="485">
        <v>0.48</v>
      </c>
      <c r="H117" s="485"/>
      <c r="I117" s="350"/>
      <c r="J117" s="486" t="str">
        <f>IF('Encodage réponses Es'!BR44="","",'Encodage réponses Es'!BR44)</f>
        <v/>
      </c>
      <c r="K117" s="486"/>
    </row>
    <row r="118" spans="1:11" x14ac:dyDescent="0.25">
      <c r="A118" s="340">
        <v>48</v>
      </c>
      <c r="B118" s="357">
        <v>61</v>
      </c>
      <c r="C118" s="493">
        <v>0.6</v>
      </c>
      <c r="D118" s="493"/>
      <c r="E118" s="494">
        <v>0.62</v>
      </c>
      <c r="F118" s="494"/>
      <c r="G118" s="494">
        <v>0.53</v>
      </c>
      <c r="H118" s="494"/>
      <c r="I118" s="358"/>
      <c r="J118" s="495" t="str">
        <f>IF('Encodage réponses Es'!BS44="","",'Encodage réponses Es'!BS44)</f>
        <v/>
      </c>
      <c r="K118" s="495"/>
    </row>
    <row r="119" spans="1:11" x14ac:dyDescent="0.25">
      <c r="A119" s="340">
        <v>49</v>
      </c>
      <c r="B119" s="343">
        <v>62</v>
      </c>
      <c r="C119" s="484">
        <v>0.54</v>
      </c>
      <c r="D119" s="484"/>
      <c r="E119" s="485">
        <v>0.56000000000000005</v>
      </c>
      <c r="F119" s="485"/>
      <c r="G119" s="485">
        <v>0.46</v>
      </c>
      <c r="H119" s="485"/>
      <c r="I119" s="350"/>
      <c r="J119" s="486" t="str">
        <f>IF('Encodage réponses Es'!BT44="","",'Encodage réponses Es'!BT44)</f>
        <v/>
      </c>
      <c r="K119" s="486"/>
    </row>
  </sheetData>
  <sheetProtection password="CC48" sheet="1" objects="1" scenarios="1"/>
  <mergeCells count="293">
    <mergeCell ref="G114:H114"/>
    <mergeCell ref="C119:D119"/>
    <mergeCell ref="E119:F119"/>
    <mergeCell ref="G119:H119"/>
    <mergeCell ref="C117:D117"/>
    <mergeCell ref="E117:F117"/>
    <mergeCell ref="G117:H117"/>
    <mergeCell ref="C118:D118"/>
    <mergeCell ref="E118:F118"/>
    <mergeCell ref="G118:H118"/>
    <mergeCell ref="J117:K117"/>
    <mergeCell ref="J118:K118"/>
    <mergeCell ref="J119:K119"/>
    <mergeCell ref="A98:A101"/>
    <mergeCell ref="C112:D112"/>
    <mergeCell ref="E112:F112"/>
    <mergeCell ref="G112:H112"/>
    <mergeCell ref="J112:K112"/>
    <mergeCell ref="J113:K113"/>
    <mergeCell ref="C111:D111"/>
    <mergeCell ref="C115:D115"/>
    <mergeCell ref="E115:F115"/>
    <mergeCell ref="G115:H115"/>
    <mergeCell ref="J114:K114"/>
    <mergeCell ref="J115:K115"/>
    <mergeCell ref="J116:K116"/>
    <mergeCell ref="C116:D116"/>
    <mergeCell ref="E116:F116"/>
    <mergeCell ref="G116:H116"/>
    <mergeCell ref="C113:D113"/>
    <mergeCell ref="E113:F113"/>
    <mergeCell ref="G113:H113"/>
    <mergeCell ref="C114:D114"/>
    <mergeCell ref="E114:F114"/>
    <mergeCell ref="A66:A67"/>
    <mergeCell ref="A68:A71"/>
    <mergeCell ref="A84:K84"/>
    <mergeCell ref="A89:A92"/>
    <mergeCell ref="A93:A96"/>
    <mergeCell ref="C110:D110"/>
    <mergeCell ref="E110:F110"/>
    <mergeCell ref="G110:H110"/>
    <mergeCell ref="J110:K110"/>
    <mergeCell ref="J109:K109"/>
    <mergeCell ref="E106:F106"/>
    <mergeCell ref="G106:H106"/>
    <mergeCell ref="J106:K106"/>
    <mergeCell ref="C107:D107"/>
    <mergeCell ref="E107:F107"/>
    <mergeCell ref="G107:H107"/>
    <mergeCell ref="J107:K107"/>
    <mergeCell ref="C106:D106"/>
    <mergeCell ref="C103:D103"/>
    <mergeCell ref="E103:F103"/>
    <mergeCell ref="G103:H103"/>
    <mergeCell ref="J103:K103"/>
    <mergeCell ref="C104:D104"/>
    <mergeCell ref="E104:F104"/>
    <mergeCell ref="E111:F111"/>
    <mergeCell ref="G111:H111"/>
    <mergeCell ref="J111:K111"/>
    <mergeCell ref="C108:D108"/>
    <mergeCell ref="E108:F108"/>
    <mergeCell ref="G108:H108"/>
    <mergeCell ref="J108:K108"/>
    <mergeCell ref="C109:D109"/>
    <mergeCell ref="E109:F109"/>
    <mergeCell ref="G109:H109"/>
    <mergeCell ref="G104:H104"/>
    <mergeCell ref="J104:K104"/>
    <mergeCell ref="C105:D105"/>
    <mergeCell ref="E105:F105"/>
    <mergeCell ref="G105:H105"/>
    <mergeCell ref="J105:K105"/>
    <mergeCell ref="C101:D101"/>
    <mergeCell ref="E101:F101"/>
    <mergeCell ref="G101:H101"/>
    <mergeCell ref="J101:K101"/>
    <mergeCell ref="C100:D100"/>
    <mergeCell ref="C102:D102"/>
    <mergeCell ref="E102:F102"/>
    <mergeCell ref="G102:H102"/>
    <mergeCell ref="J102:K102"/>
    <mergeCell ref="C98:D98"/>
    <mergeCell ref="E98:F98"/>
    <mergeCell ref="G98:H98"/>
    <mergeCell ref="J98:K98"/>
    <mergeCell ref="C99:D99"/>
    <mergeCell ref="E99:F99"/>
    <mergeCell ref="G99:H99"/>
    <mergeCell ref="J99:K99"/>
    <mergeCell ref="E100:F100"/>
    <mergeCell ref="G100:H100"/>
    <mergeCell ref="J100:K100"/>
    <mergeCell ref="C95:D95"/>
    <mergeCell ref="E95:F95"/>
    <mergeCell ref="G95:H95"/>
    <mergeCell ref="J95:K95"/>
    <mergeCell ref="C96:D96"/>
    <mergeCell ref="E96:F96"/>
    <mergeCell ref="G96:H96"/>
    <mergeCell ref="J96:K96"/>
    <mergeCell ref="C97:D97"/>
    <mergeCell ref="E97:F97"/>
    <mergeCell ref="G97:H97"/>
    <mergeCell ref="J97:K97"/>
    <mergeCell ref="E92:F92"/>
    <mergeCell ref="G92:H92"/>
    <mergeCell ref="J92:K92"/>
    <mergeCell ref="C93:D93"/>
    <mergeCell ref="E93:F93"/>
    <mergeCell ref="G93:H93"/>
    <mergeCell ref="J93:K93"/>
    <mergeCell ref="C92:D92"/>
    <mergeCell ref="C94:D94"/>
    <mergeCell ref="E94:F94"/>
    <mergeCell ref="G94:H94"/>
    <mergeCell ref="J94:K94"/>
    <mergeCell ref="C89:D89"/>
    <mergeCell ref="E89:F89"/>
    <mergeCell ref="G89:H89"/>
    <mergeCell ref="J89:K89"/>
    <mergeCell ref="C90:D90"/>
    <mergeCell ref="E90:F90"/>
    <mergeCell ref="G90:H90"/>
    <mergeCell ref="J90:K90"/>
    <mergeCell ref="C91:D91"/>
    <mergeCell ref="E91:F91"/>
    <mergeCell ref="G91:H91"/>
    <mergeCell ref="J91:K91"/>
    <mergeCell ref="C86:D86"/>
    <mergeCell ref="E86:F86"/>
    <mergeCell ref="G86:H86"/>
    <mergeCell ref="J86:K86"/>
    <mergeCell ref="C87:D87"/>
    <mergeCell ref="E87:F87"/>
    <mergeCell ref="G87:H87"/>
    <mergeCell ref="J87:K87"/>
    <mergeCell ref="C88:D88"/>
    <mergeCell ref="E88:F88"/>
    <mergeCell ref="G88:H88"/>
    <mergeCell ref="J88:K88"/>
    <mergeCell ref="C82:D82"/>
    <mergeCell ref="E82:F82"/>
    <mergeCell ref="G82:H82"/>
    <mergeCell ref="J82:K82"/>
    <mergeCell ref="C83:D83"/>
    <mergeCell ref="E83:F83"/>
    <mergeCell ref="G83:H83"/>
    <mergeCell ref="J83:K83"/>
    <mergeCell ref="C85:D85"/>
    <mergeCell ref="E85:F85"/>
    <mergeCell ref="G85:H85"/>
    <mergeCell ref="J85:K85"/>
    <mergeCell ref="G79:H79"/>
    <mergeCell ref="J79:K79"/>
    <mergeCell ref="C80:D80"/>
    <mergeCell ref="E80:F80"/>
    <mergeCell ref="G80:H80"/>
    <mergeCell ref="J80:K80"/>
    <mergeCell ref="C79:D79"/>
    <mergeCell ref="E79:F79"/>
    <mergeCell ref="C81:D81"/>
    <mergeCell ref="E81:F81"/>
    <mergeCell ref="G81:H81"/>
    <mergeCell ref="J81:K81"/>
    <mergeCell ref="C76:D76"/>
    <mergeCell ref="E76:F76"/>
    <mergeCell ref="G76:H76"/>
    <mergeCell ref="J76:K76"/>
    <mergeCell ref="E77:F77"/>
    <mergeCell ref="G77:H77"/>
    <mergeCell ref="J77:K77"/>
    <mergeCell ref="C78:D78"/>
    <mergeCell ref="E78:F78"/>
    <mergeCell ref="G78:H78"/>
    <mergeCell ref="J78:K78"/>
    <mergeCell ref="C77:D77"/>
    <mergeCell ref="C73:D73"/>
    <mergeCell ref="E73:F73"/>
    <mergeCell ref="G73:H73"/>
    <mergeCell ref="J73:K73"/>
    <mergeCell ref="C74:D74"/>
    <mergeCell ref="E74:F74"/>
    <mergeCell ref="G74:H74"/>
    <mergeCell ref="J74:K74"/>
    <mergeCell ref="C75:D75"/>
    <mergeCell ref="E75:F75"/>
    <mergeCell ref="G75:H75"/>
    <mergeCell ref="J75:K75"/>
    <mergeCell ref="C70:D70"/>
    <mergeCell ref="E70:F70"/>
    <mergeCell ref="G70:H70"/>
    <mergeCell ref="J70:K70"/>
    <mergeCell ref="C71:D71"/>
    <mergeCell ref="E71:F71"/>
    <mergeCell ref="G71:H71"/>
    <mergeCell ref="J71:K71"/>
    <mergeCell ref="C72:D72"/>
    <mergeCell ref="E72:F72"/>
    <mergeCell ref="G72:H72"/>
    <mergeCell ref="J72:K72"/>
    <mergeCell ref="E67:F67"/>
    <mergeCell ref="G67:H67"/>
    <mergeCell ref="J67:K67"/>
    <mergeCell ref="C68:D68"/>
    <mergeCell ref="E68:F68"/>
    <mergeCell ref="G68:H68"/>
    <mergeCell ref="J68:K68"/>
    <mergeCell ref="C67:D67"/>
    <mergeCell ref="C69:D69"/>
    <mergeCell ref="E69:F69"/>
    <mergeCell ref="G69:H69"/>
    <mergeCell ref="J69:K69"/>
    <mergeCell ref="C64:D64"/>
    <mergeCell ref="E64:F64"/>
    <mergeCell ref="G64:H64"/>
    <mergeCell ref="J64:K64"/>
    <mergeCell ref="C65:D65"/>
    <mergeCell ref="E65:F65"/>
    <mergeCell ref="G65:H65"/>
    <mergeCell ref="J65:K65"/>
    <mergeCell ref="C66:D66"/>
    <mergeCell ref="E66:F66"/>
    <mergeCell ref="G66:H66"/>
    <mergeCell ref="J66:K66"/>
    <mergeCell ref="C61:D61"/>
    <mergeCell ref="E61:F61"/>
    <mergeCell ref="G61:H61"/>
    <mergeCell ref="J61:K61"/>
    <mergeCell ref="C62:D62"/>
    <mergeCell ref="E62:F62"/>
    <mergeCell ref="G62:H62"/>
    <mergeCell ref="J62:K62"/>
    <mergeCell ref="C63:D63"/>
    <mergeCell ref="E63:F63"/>
    <mergeCell ref="G63:H63"/>
    <mergeCell ref="J63:K63"/>
    <mergeCell ref="C58:D58"/>
    <mergeCell ref="E58:F58"/>
    <mergeCell ref="G58:H58"/>
    <mergeCell ref="J58:K58"/>
    <mergeCell ref="C59:D59"/>
    <mergeCell ref="E59:F59"/>
    <mergeCell ref="G59:H59"/>
    <mergeCell ref="J59:K59"/>
    <mergeCell ref="C60:D60"/>
    <mergeCell ref="E60:F60"/>
    <mergeCell ref="G60:H60"/>
    <mergeCell ref="J60:K60"/>
    <mergeCell ref="A54:K54"/>
    <mergeCell ref="D55:J55"/>
    <mergeCell ref="C56:D56"/>
    <mergeCell ref="E56:F56"/>
    <mergeCell ref="G56:H56"/>
    <mergeCell ref="J56:K56"/>
    <mergeCell ref="C57:D57"/>
    <mergeCell ref="E57:F57"/>
    <mergeCell ref="G57:H57"/>
    <mergeCell ref="J57:K57"/>
    <mergeCell ref="A8:D8"/>
    <mergeCell ref="E8:F8"/>
    <mergeCell ref="G8:H8"/>
    <mergeCell ref="I8:J8"/>
    <mergeCell ref="A10:K10"/>
    <mergeCell ref="A29:K29"/>
    <mergeCell ref="A30:XFD31"/>
    <mergeCell ref="A32:K32"/>
    <mergeCell ref="A51:K51"/>
    <mergeCell ref="A5:D5"/>
    <mergeCell ref="E5:F5"/>
    <mergeCell ref="G5:H5"/>
    <mergeCell ref="I5:J5"/>
    <mergeCell ref="A6:D6"/>
    <mergeCell ref="E6:F6"/>
    <mergeCell ref="G6:H6"/>
    <mergeCell ref="I6:J6"/>
    <mergeCell ref="A7:D7"/>
    <mergeCell ref="E7:F7"/>
    <mergeCell ref="G7:H7"/>
    <mergeCell ref="I7:J7"/>
    <mergeCell ref="A1:K1"/>
    <mergeCell ref="E2:F2"/>
    <mergeCell ref="G2:H2"/>
    <mergeCell ref="I2:J2"/>
    <mergeCell ref="A3:D3"/>
    <mergeCell ref="E3:F3"/>
    <mergeCell ref="G3:H3"/>
    <mergeCell ref="I3:J3"/>
    <mergeCell ref="A4:D4"/>
    <mergeCell ref="E4:F4"/>
    <mergeCell ref="G4:H4"/>
    <mergeCell ref="I4:J4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indexed="11"/>
  </sheetPr>
  <dimension ref="A1:R37"/>
  <sheetViews>
    <sheetView showGridLines="0" tabSelected="1" zoomScaleSheetLayoutView="90" workbookViewId="0">
      <selection activeCell="B37" sqref="B37:E37"/>
    </sheetView>
  </sheetViews>
  <sheetFormatPr baseColWidth="10" defaultRowHeight="13.2" x14ac:dyDescent="0.25"/>
  <cols>
    <col min="1" max="1" width="13.6640625" customWidth="1"/>
  </cols>
  <sheetData>
    <row r="1" spans="1:18" s="33" customFormat="1" ht="15.6" x14ac:dyDescent="0.3">
      <c r="A1" s="162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2"/>
      <c r="N1" s="32"/>
    </row>
    <row r="2" spans="1:18" ht="18" x14ac:dyDescent="0.3">
      <c r="A2" s="299" t="s">
        <v>87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5"/>
      <c r="M2" s="35"/>
      <c r="N2" s="3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ht="15.6" x14ac:dyDescent="0.3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35"/>
    </row>
    <row r="5" spans="1:18" ht="15.6" x14ac:dyDescent="0.3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  <c r="N5" s="35"/>
    </row>
    <row r="6" spans="1:18" ht="15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5"/>
      <c r="N6" s="35"/>
    </row>
    <row r="7" spans="1:18" ht="15" x14ac:dyDescent="0.2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5"/>
      <c r="N7" s="35"/>
    </row>
    <row r="8" spans="1:18" ht="15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5"/>
      <c r="N8" s="35"/>
    </row>
    <row r="9" spans="1:18" ht="15.6" x14ac:dyDescent="0.3">
      <c r="A9" s="36"/>
      <c r="B9" s="36"/>
      <c r="C9" s="215" t="s">
        <v>38</v>
      </c>
      <c r="D9" s="216"/>
      <c r="E9" s="216"/>
      <c r="F9" s="216"/>
      <c r="G9" s="216"/>
      <c r="H9" s="216"/>
      <c r="I9" s="216"/>
      <c r="J9" s="216"/>
      <c r="K9" s="216"/>
      <c r="L9" s="37"/>
      <c r="M9" s="37"/>
      <c r="N9" s="35"/>
      <c r="O9" s="35"/>
      <c r="P9" s="35"/>
      <c r="Q9" s="35"/>
      <c r="R9" s="35"/>
    </row>
    <row r="10" spans="1:18" ht="15.6" x14ac:dyDescent="0.3">
      <c r="A10" s="35"/>
      <c r="B10" s="35"/>
      <c r="C10" s="217" t="s">
        <v>39</v>
      </c>
      <c r="D10" s="218"/>
      <c r="E10" s="218"/>
      <c r="F10" s="218"/>
      <c r="G10" s="218"/>
      <c r="H10" s="218"/>
      <c r="I10" s="218"/>
      <c r="J10" s="218"/>
      <c r="K10" s="218"/>
      <c r="L10" s="35"/>
      <c r="M10" s="35"/>
      <c r="N10" s="35"/>
    </row>
    <row r="11" spans="1:18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8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8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8" ht="15.6" x14ac:dyDescent="0.3">
      <c r="A14" s="38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8" ht="15.6" x14ac:dyDescent="0.3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8" ht="15" customHeight="1" x14ac:dyDescent="0.25">
      <c r="A16" s="502" t="s">
        <v>116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35"/>
      <c r="M16" s="35"/>
      <c r="N16" s="35"/>
    </row>
    <row r="17" spans="1:14" ht="15" x14ac:dyDescent="0.25">
      <c r="A17" s="34" t="s">
        <v>123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6" x14ac:dyDescent="0.3">
      <c r="A18" s="34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" x14ac:dyDescent="0.25">
      <c r="A19" s="34" t="s">
        <v>121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6" x14ac:dyDescent="0.3">
      <c r="A22" s="34" t="s">
        <v>11</v>
      </c>
      <c r="B22" s="35"/>
      <c r="C22" s="35"/>
      <c r="D22" s="35"/>
      <c r="E22" s="35"/>
      <c r="F22" s="34" t="s">
        <v>28</v>
      </c>
      <c r="G22" s="49" t="s">
        <v>29</v>
      </c>
      <c r="H22" s="34"/>
      <c r="I22" s="35"/>
      <c r="J22" s="35"/>
      <c r="K22" s="35"/>
      <c r="L22" s="35"/>
      <c r="M22" s="35"/>
      <c r="N22" s="35"/>
    </row>
    <row r="23" spans="1:14" ht="15.6" x14ac:dyDescent="0.3">
      <c r="A23" s="34"/>
      <c r="B23" s="35"/>
      <c r="C23" s="35"/>
      <c r="D23" s="35"/>
      <c r="E23" s="35"/>
      <c r="F23" s="34" t="s">
        <v>30</v>
      </c>
      <c r="G23" s="49" t="s">
        <v>31</v>
      </c>
      <c r="H23" s="34"/>
      <c r="I23" s="35"/>
      <c r="J23" s="35"/>
      <c r="K23" s="35"/>
      <c r="L23" s="35"/>
      <c r="M23" s="35"/>
      <c r="N23" s="35"/>
    </row>
    <row r="24" spans="1:14" ht="15.6" x14ac:dyDescent="0.3">
      <c r="A24" s="34"/>
      <c r="B24" s="35"/>
      <c r="C24" s="35"/>
      <c r="D24" s="35"/>
      <c r="E24" s="35"/>
      <c r="F24" s="34" t="s">
        <v>81</v>
      </c>
      <c r="G24" s="49" t="s">
        <v>115</v>
      </c>
      <c r="H24" s="34"/>
      <c r="I24" s="35"/>
      <c r="J24" s="35"/>
      <c r="K24" s="35"/>
      <c r="L24" s="35"/>
      <c r="M24" s="35"/>
      <c r="N24" s="35"/>
    </row>
    <row r="25" spans="1:14" ht="15.6" x14ac:dyDescent="0.3">
      <c r="A25" s="34"/>
      <c r="B25" s="35"/>
      <c r="C25" s="35"/>
      <c r="D25" s="35"/>
      <c r="E25" s="35"/>
      <c r="F25" s="34" t="s">
        <v>32</v>
      </c>
      <c r="G25" s="49" t="s">
        <v>33</v>
      </c>
      <c r="H25" s="34"/>
      <c r="I25" s="35"/>
      <c r="J25" s="35"/>
      <c r="K25" s="35"/>
      <c r="L25" s="35"/>
      <c r="M25" s="35"/>
      <c r="N25" s="35"/>
    </row>
    <row r="26" spans="1:14" ht="15.6" x14ac:dyDescent="0.3">
      <c r="A26" s="34"/>
      <c r="B26" s="35"/>
      <c r="C26" s="35"/>
      <c r="D26" s="35"/>
      <c r="E26" s="35"/>
      <c r="F26" s="34" t="s">
        <v>34</v>
      </c>
      <c r="G26" s="49" t="s">
        <v>35</v>
      </c>
      <c r="H26" s="34"/>
      <c r="I26" s="35"/>
      <c r="J26" s="35"/>
      <c r="K26" s="35"/>
      <c r="L26" s="35"/>
      <c r="M26" s="35"/>
      <c r="N26" s="35"/>
    </row>
    <row r="27" spans="1:14" ht="15" x14ac:dyDescent="0.25">
      <c r="A27" s="34" t="s">
        <v>12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 x14ac:dyDescent="0.25">
      <c r="A28" s="34" t="s">
        <v>13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 x14ac:dyDescent="0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x14ac:dyDescent="0.25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 x14ac:dyDescent="0.2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6" x14ac:dyDescent="0.3">
      <c r="A32" s="38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 x14ac:dyDescent="0.25">
      <c r="A34" s="34" t="s">
        <v>155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 x14ac:dyDescent="0.25">
      <c r="A35" s="34" t="s">
        <v>41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 x14ac:dyDescent="0.25">
      <c r="B37" s="501" t="s">
        <v>88</v>
      </c>
      <c r="C37" s="501"/>
      <c r="D37" s="501"/>
      <c r="E37" s="501"/>
    </row>
  </sheetData>
  <sheetProtection password="CC48" sheet="1" objects="1" scenarios="1" selectLockedCells="1"/>
  <mergeCells count="2">
    <mergeCell ref="B37:E37"/>
    <mergeCell ref="A16:K16"/>
  </mergeCells>
  <phoneticPr fontId="2" type="noConversion"/>
  <hyperlinks>
    <hyperlink ref="B37" location="'Encodage réponses Es'!B1" display="Cliquez ici pour commencer l'encodage !"/>
  </hyperlinks>
  <pageMargins left="0.78740157499999996" right="0.78740157499999996" top="0.984251969" bottom="0.984251969" header="0.4921259845" footer="0.4921259845"/>
  <pageSetup paperSize="9" scale="67" orientation="landscape"/>
  <headerFooter>
    <oddFooter>&amp;LEENC 2015 &amp;A&amp;C5e primaire - &amp;F&amp;RPage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Encodage réponses Es</vt:lpstr>
      <vt:lpstr>Compétences</vt:lpstr>
      <vt:lpstr>Tri</vt:lpstr>
      <vt:lpstr>Résultats</vt:lpstr>
      <vt:lpstr>Instructions</vt:lpstr>
      <vt:lpstr>Compétences!Impression_des_titres</vt:lpstr>
      <vt:lpstr>'Encodage réponses Es'!Impression_des_titres</vt:lpstr>
      <vt:lpstr>Tri!Impression_des_titres</vt:lpstr>
      <vt:lpstr>Compétences!Zone_d_impression</vt:lpstr>
      <vt:lpstr>'Encodage réponses 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ALEXANDRE Charlotte</dc:creator>
  <cp:lastModifiedBy>ALEXANDRE Charlotte</cp:lastModifiedBy>
  <cp:lastPrinted>2015-10-01T09:43:26Z</cp:lastPrinted>
  <dcterms:created xsi:type="dcterms:W3CDTF">1996-10-21T11:03:58Z</dcterms:created>
  <dcterms:modified xsi:type="dcterms:W3CDTF">2016-01-28T15:05:30Z</dcterms:modified>
</cp:coreProperties>
</file>