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PilotageInter\04_Eval ex\2018-2019 EVEIL\grilles_encodage\"/>
    </mc:Choice>
  </mc:AlternateContent>
  <bookViews>
    <workbookView xWindow="0" yWindow="0" windowWidth="23040" windowHeight="8295" tabRatio="684" activeTab="4"/>
  </bookViews>
  <sheets>
    <sheet name="Encodage réponses Es" sheetId="4" r:id="rId1"/>
    <sheet name="Compétences" sheetId="26" r:id="rId2"/>
    <sheet name="Tri" sheetId="28" r:id="rId3"/>
    <sheet name="Bilan élèves" sheetId="29" r:id="rId4"/>
    <sheet name="Instructions" sheetId="30" r:id="rId5"/>
  </sheets>
  <definedNames>
    <definedName name="_xlnm._FilterDatabase" localSheetId="2" hidden="1">Tri!$A$1:$D$40</definedName>
    <definedName name="_xlnm.Print_Titles" localSheetId="1">Compétences!$A:$D,Compétences!$1:$2</definedName>
    <definedName name="_xlnm.Print_Titles" localSheetId="0">'Encodage réponses Es'!$B:$G,'Encodage réponses Es'!$1:$1</definedName>
    <definedName name="_xlnm.Print_Titles" localSheetId="2">Tri!$1:$1</definedName>
    <definedName name="_xlnm.Print_Area" localSheetId="3">'Bilan élèves'!$A$1:$H$1747</definedName>
    <definedName name="_xlnm.Print_Area" localSheetId="1">Compétences!$A$1:$CX$60</definedName>
    <definedName name="_xlnm.Print_Area" localSheetId="0">'Encodage réponses Es'!$A$1:$BX$49</definedName>
    <definedName name="_xlnm.Print_Area" localSheetId="2">Tri!$A$1:$E$54</definedName>
  </definedNames>
  <calcPr calcId="152511"/>
</workbook>
</file>

<file path=xl/calcChain.xml><?xml version="1.0" encoding="utf-8"?>
<calcChain xmlns="http://schemas.openxmlformats.org/spreadsheetml/2006/main">
  <c r="C39" i="4" l="1"/>
  <c r="B39" i="4"/>
  <c r="A39" i="4"/>
  <c r="C38" i="4"/>
  <c r="B38" i="4"/>
  <c r="A38" i="4"/>
  <c r="C37" i="4"/>
  <c r="B37" i="4"/>
  <c r="A37" i="4"/>
  <c r="C36" i="4"/>
  <c r="B36" i="4"/>
  <c r="A36" i="4"/>
  <c r="C35" i="4"/>
  <c r="B35" i="4"/>
  <c r="A35" i="4"/>
  <c r="C34" i="4"/>
  <c r="B34" i="4"/>
  <c r="A34" i="4"/>
  <c r="C33" i="4"/>
  <c r="B33" i="4"/>
  <c r="A33" i="4"/>
  <c r="C32" i="4"/>
  <c r="B32" i="4"/>
  <c r="A32" i="4"/>
  <c r="C31" i="4"/>
  <c r="B31" i="4"/>
  <c r="A31" i="4"/>
  <c r="C30" i="4"/>
  <c r="B30" i="4"/>
  <c r="A30" i="4"/>
  <c r="C29" i="4"/>
  <c r="B29" i="4"/>
  <c r="A29" i="4"/>
  <c r="C28" i="4"/>
  <c r="B28" i="4"/>
  <c r="A28" i="4"/>
  <c r="C27" i="4"/>
  <c r="B27" i="4"/>
  <c r="A27" i="4"/>
  <c r="C26" i="4"/>
  <c r="B26" i="4"/>
  <c r="A26" i="4"/>
  <c r="C25" i="4"/>
  <c r="B25" i="4"/>
  <c r="A25" i="4"/>
  <c r="C24" i="4"/>
  <c r="B24" i="4"/>
  <c r="A24" i="4"/>
  <c r="C23" i="4"/>
  <c r="B23" i="4"/>
  <c r="A23" i="4"/>
  <c r="C22" i="4"/>
  <c r="B22" i="4"/>
  <c r="A22" i="4"/>
  <c r="C21" i="4"/>
  <c r="B21" i="4"/>
  <c r="A21" i="4"/>
  <c r="C20" i="4"/>
  <c r="B20" i="4"/>
  <c r="A20" i="4"/>
  <c r="C19" i="4"/>
  <c r="B19" i="4"/>
  <c r="A19" i="4"/>
  <c r="C18" i="4"/>
  <c r="B18" i="4"/>
  <c r="A18" i="4"/>
  <c r="C17" i="4"/>
  <c r="B17" i="4"/>
  <c r="A17" i="4"/>
  <c r="C16" i="4"/>
  <c r="B16" i="4"/>
  <c r="A16" i="4"/>
  <c r="C15" i="4"/>
  <c r="B15" i="4"/>
  <c r="A15" i="4"/>
  <c r="C14" i="4"/>
  <c r="B14" i="4"/>
  <c r="A14" i="4"/>
  <c r="C13" i="4"/>
  <c r="B13" i="4"/>
  <c r="A13" i="4"/>
  <c r="C12" i="4"/>
  <c r="B12" i="4"/>
  <c r="A12" i="4"/>
  <c r="C11" i="4"/>
  <c r="B11" i="4"/>
  <c r="A11" i="4"/>
  <c r="C10" i="4"/>
  <c r="B10" i="4"/>
  <c r="A10" i="4"/>
  <c r="C9" i="4"/>
  <c r="B9" i="4"/>
  <c r="A9" i="4"/>
  <c r="C8" i="4"/>
  <c r="B8" i="4"/>
  <c r="A8" i="4"/>
  <c r="C7" i="4"/>
  <c r="B7" i="4"/>
  <c r="A7" i="4"/>
  <c r="C6" i="4"/>
  <c r="B6" i="4"/>
  <c r="A6" i="4"/>
  <c r="C5" i="4"/>
  <c r="B5" i="4"/>
  <c r="A5" i="4"/>
  <c r="BN39" i="4"/>
  <c r="BN38" i="4"/>
  <c r="BN37" i="4"/>
  <c r="BN36" i="4"/>
  <c r="BN35" i="4"/>
  <c r="BN34" i="4"/>
  <c r="BN33" i="4"/>
  <c r="BN32" i="4"/>
  <c r="BN31" i="4"/>
  <c r="BN30" i="4"/>
  <c r="BN29" i="4"/>
  <c r="BN28" i="4"/>
  <c r="BN27" i="4"/>
  <c r="BN26" i="4"/>
  <c r="BN25" i="4"/>
  <c r="BN24" i="4"/>
  <c r="BN23" i="4"/>
  <c r="BN22" i="4"/>
  <c r="BN21" i="4"/>
  <c r="BN20" i="4"/>
  <c r="BN19" i="4"/>
  <c r="BN18" i="4"/>
  <c r="BN17" i="4"/>
  <c r="BN16" i="4"/>
  <c r="BN15" i="4"/>
  <c r="BN14" i="4"/>
  <c r="BN13" i="4"/>
  <c r="BN12" i="4"/>
  <c r="BN11" i="4"/>
  <c r="BN10" i="4"/>
  <c r="BN9" i="4"/>
  <c r="BN8" i="4"/>
  <c r="BN7" i="4"/>
  <c r="BN6" i="4"/>
  <c r="D7" i="26" l="1"/>
  <c r="E7" i="26"/>
  <c r="D8" i="26"/>
  <c r="E8" i="26"/>
  <c r="D9" i="26"/>
  <c r="E9" i="26"/>
  <c r="D10" i="26"/>
  <c r="E10" i="26"/>
  <c r="D11" i="26"/>
  <c r="E11" i="26"/>
  <c r="D12" i="26"/>
  <c r="E12" i="26"/>
  <c r="D13" i="26"/>
  <c r="E13" i="26"/>
  <c r="D14" i="26"/>
  <c r="E14" i="26"/>
  <c r="D15" i="26"/>
  <c r="E15" i="26"/>
  <c r="D16" i="26"/>
  <c r="E16" i="26"/>
  <c r="D17" i="26"/>
  <c r="E17" i="26"/>
  <c r="D18" i="26"/>
  <c r="E18" i="26"/>
  <c r="D19" i="26"/>
  <c r="E19" i="26"/>
  <c r="D20" i="26"/>
  <c r="E20" i="26"/>
  <c r="D21" i="26"/>
  <c r="E21" i="26"/>
  <c r="D22" i="26"/>
  <c r="E22" i="26"/>
  <c r="D23" i="26"/>
  <c r="E23" i="26"/>
  <c r="D24" i="26"/>
  <c r="E24" i="26"/>
  <c r="D25" i="26"/>
  <c r="E25" i="26"/>
  <c r="D26" i="26"/>
  <c r="E26" i="26"/>
  <c r="D27" i="26"/>
  <c r="E27" i="26"/>
  <c r="D28" i="26"/>
  <c r="E28" i="26"/>
  <c r="D29" i="26"/>
  <c r="E29" i="26"/>
  <c r="D30" i="26"/>
  <c r="E30" i="26"/>
  <c r="D31" i="26"/>
  <c r="E31" i="26"/>
  <c r="D32" i="26"/>
  <c r="E32" i="26"/>
  <c r="D33" i="26"/>
  <c r="E33" i="26"/>
  <c r="D34" i="26"/>
  <c r="E34" i="26"/>
  <c r="D35" i="26"/>
  <c r="E35" i="26"/>
  <c r="D36" i="26"/>
  <c r="E36" i="26"/>
  <c r="D37" i="26"/>
  <c r="E37" i="26"/>
  <c r="D38" i="26"/>
  <c r="E38" i="26"/>
  <c r="D39" i="26"/>
  <c r="E39" i="26"/>
  <c r="B6" i="26"/>
  <c r="B5" i="26"/>
  <c r="B3" i="26"/>
  <c r="B1709" i="29" l="1"/>
  <c r="B1708" i="29"/>
  <c r="B1659" i="29"/>
  <c r="B1658" i="29"/>
  <c r="B1609" i="29"/>
  <c r="B1608" i="29"/>
  <c r="B1559" i="29"/>
  <c r="B1558" i="29"/>
  <c r="B1509" i="29"/>
  <c r="B1508" i="29"/>
  <c r="B1459" i="29"/>
  <c r="B1458" i="29"/>
  <c r="B1409" i="29"/>
  <c r="B1408" i="29"/>
  <c r="B1359" i="29"/>
  <c r="B1358" i="29"/>
  <c r="B1309" i="29"/>
  <c r="B1308" i="29"/>
  <c r="B1259" i="29"/>
  <c r="B1258" i="29"/>
  <c r="B1209" i="29"/>
  <c r="B1208" i="29"/>
  <c r="B1159" i="29"/>
  <c r="B1158" i="29"/>
  <c r="B1109" i="29"/>
  <c r="B1108" i="29"/>
  <c r="B1059" i="29"/>
  <c r="B1058" i="29"/>
  <c r="B1009" i="29"/>
  <c r="B1008" i="29"/>
  <c r="B959" i="29"/>
  <c r="B958" i="29"/>
  <c r="B909" i="29"/>
  <c r="B908" i="29"/>
  <c r="B859" i="29"/>
  <c r="B858" i="29"/>
  <c r="B809" i="29"/>
  <c r="B808" i="29"/>
  <c r="B759" i="29"/>
  <c r="B758" i="29"/>
  <c r="B709" i="29"/>
  <c r="B708" i="29"/>
  <c r="B659" i="29"/>
  <c r="B658" i="29"/>
  <c r="B609" i="29"/>
  <c r="B608" i="29"/>
  <c r="B559" i="29"/>
  <c r="B558" i="29"/>
  <c r="B509" i="29"/>
  <c r="B508" i="29"/>
  <c r="B459" i="29"/>
  <c r="B458" i="29"/>
  <c r="B409" i="29"/>
  <c r="B408" i="29"/>
  <c r="B359" i="29"/>
  <c r="B358" i="29"/>
  <c r="B309" i="29"/>
  <c r="B308" i="29"/>
  <c r="B259" i="29"/>
  <c r="B258" i="29"/>
  <c r="B209" i="29"/>
  <c r="B208" i="29"/>
  <c r="B159" i="29"/>
  <c r="B158" i="29"/>
  <c r="B109" i="29"/>
  <c r="B108" i="29"/>
  <c r="B59" i="29"/>
  <c r="B58" i="29"/>
  <c r="BN5" i="4"/>
  <c r="BO5" i="4"/>
  <c r="BP5" i="4"/>
  <c r="BQ5" i="4"/>
  <c r="B9" i="29" l="1"/>
  <c r="B1" i="26" l="1"/>
  <c r="BV39" i="4" l="1"/>
  <c r="BU39" i="4"/>
  <c r="BT39" i="4"/>
  <c r="BS39" i="4"/>
  <c r="BR39" i="4"/>
  <c r="BQ39" i="4"/>
  <c r="BP39" i="4"/>
  <c r="BO39" i="4"/>
  <c r="BV38" i="4"/>
  <c r="BU38" i="4"/>
  <c r="BT38" i="4"/>
  <c r="BS38" i="4"/>
  <c r="BR38" i="4"/>
  <c r="BQ38" i="4"/>
  <c r="BP38" i="4"/>
  <c r="BO38" i="4"/>
  <c r="BV37" i="4"/>
  <c r="BU37" i="4"/>
  <c r="BT37" i="4"/>
  <c r="BS37" i="4"/>
  <c r="BR37" i="4"/>
  <c r="BQ37" i="4"/>
  <c r="BP37" i="4"/>
  <c r="BO37" i="4"/>
  <c r="BV36" i="4"/>
  <c r="BU36" i="4"/>
  <c r="BT36" i="4"/>
  <c r="BS36" i="4"/>
  <c r="BR36" i="4"/>
  <c r="BQ36" i="4"/>
  <c r="BP36" i="4"/>
  <c r="BO36" i="4"/>
  <c r="BV35" i="4"/>
  <c r="BU35" i="4"/>
  <c r="BT35" i="4"/>
  <c r="BS35" i="4"/>
  <c r="BR35" i="4"/>
  <c r="BQ35" i="4"/>
  <c r="BP35" i="4"/>
  <c r="BO35" i="4"/>
  <c r="BV34" i="4"/>
  <c r="BU34" i="4"/>
  <c r="BT34" i="4"/>
  <c r="BS34" i="4"/>
  <c r="BR34" i="4"/>
  <c r="BQ34" i="4"/>
  <c r="BP34" i="4"/>
  <c r="BO34" i="4"/>
  <c r="BV33" i="4"/>
  <c r="BU33" i="4"/>
  <c r="BT33" i="4"/>
  <c r="BS33" i="4"/>
  <c r="BR33" i="4"/>
  <c r="BQ33" i="4"/>
  <c r="BP33" i="4"/>
  <c r="BO33" i="4"/>
  <c r="BV32" i="4"/>
  <c r="BU32" i="4"/>
  <c r="BT32" i="4"/>
  <c r="BS32" i="4"/>
  <c r="BR32" i="4"/>
  <c r="BQ32" i="4"/>
  <c r="BP32" i="4"/>
  <c r="BO32" i="4"/>
  <c r="BV31" i="4"/>
  <c r="BU31" i="4"/>
  <c r="BT31" i="4"/>
  <c r="BS31" i="4"/>
  <c r="BR31" i="4"/>
  <c r="BQ31" i="4"/>
  <c r="BP31" i="4"/>
  <c r="BO31" i="4"/>
  <c r="BV30" i="4"/>
  <c r="BU30" i="4"/>
  <c r="BT30" i="4"/>
  <c r="BS30" i="4"/>
  <c r="BR30" i="4"/>
  <c r="BQ30" i="4"/>
  <c r="BP30" i="4"/>
  <c r="BO30" i="4"/>
  <c r="BV29" i="4"/>
  <c r="BU29" i="4"/>
  <c r="BT29" i="4"/>
  <c r="BS29" i="4"/>
  <c r="BR29" i="4"/>
  <c r="BQ29" i="4"/>
  <c r="BP29" i="4"/>
  <c r="BO29" i="4"/>
  <c r="BV28" i="4"/>
  <c r="BU28" i="4"/>
  <c r="BT28" i="4"/>
  <c r="BS28" i="4"/>
  <c r="BR28" i="4"/>
  <c r="BQ28" i="4"/>
  <c r="BP28" i="4"/>
  <c r="BO28" i="4"/>
  <c r="BV27" i="4"/>
  <c r="BU27" i="4"/>
  <c r="BT27" i="4"/>
  <c r="BS27" i="4"/>
  <c r="BR27" i="4"/>
  <c r="BQ27" i="4"/>
  <c r="BP27" i="4"/>
  <c r="BO27" i="4"/>
  <c r="BV26" i="4"/>
  <c r="BU26" i="4"/>
  <c r="BT26" i="4"/>
  <c r="BS26" i="4"/>
  <c r="BR26" i="4"/>
  <c r="BQ26" i="4"/>
  <c r="BP26" i="4"/>
  <c r="BO26" i="4"/>
  <c r="BV25" i="4"/>
  <c r="BU25" i="4"/>
  <c r="BT25" i="4"/>
  <c r="BS25" i="4"/>
  <c r="BR25" i="4"/>
  <c r="BQ25" i="4"/>
  <c r="BP25" i="4"/>
  <c r="BO25" i="4"/>
  <c r="BV24" i="4"/>
  <c r="BU24" i="4"/>
  <c r="BT24" i="4"/>
  <c r="BS24" i="4"/>
  <c r="BR24" i="4"/>
  <c r="BQ24" i="4"/>
  <c r="BP24" i="4"/>
  <c r="BO24" i="4"/>
  <c r="BV23" i="4"/>
  <c r="BU23" i="4"/>
  <c r="BT23" i="4"/>
  <c r="BS23" i="4"/>
  <c r="BR23" i="4"/>
  <c r="BQ23" i="4"/>
  <c r="BP23" i="4"/>
  <c r="BO23" i="4"/>
  <c r="BV22" i="4"/>
  <c r="BU22" i="4"/>
  <c r="BT22" i="4"/>
  <c r="BS22" i="4"/>
  <c r="BR22" i="4"/>
  <c r="BQ22" i="4"/>
  <c r="BP22" i="4"/>
  <c r="BO22" i="4"/>
  <c r="BV21" i="4"/>
  <c r="BU21" i="4"/>
  <c r="BT21" i="4"/>
  <c r="BS21" i="4"/>
  <c r="BR21" i="4"/>
  <c r="BQ21" i="4"/>
  <c r="BP21" i="4"/>
  <c r="BO21" i="4"/>
  <c r="BV20" i="4"/>
  <c r="BU20" i="4"/>
  <c r="BT20" i="4"/>
  <c r="BS20" i="4"/>
  <c r="BR20" i="4"/>
  <c r="BQ20" i="4"/>
  <c r="BP20" i="4"/>
  <c r="BO20" i="4"/>
  <c r="BV19" i="4"/>
  <c r="BU19" i="4"/>
  <c r="BT19" i="4"/>
  <c r="BS19" i="4"/>
  <c r="BR19" i="4"/>
  <c r="BQ19" i="4"/>
  <c r="BP19" i="4"/>
  <c r="BO19" i="4"/>
  <c r="BV18" i="4"/>
  <c r="BU18" i="4"/>
  <c r="BT18" i="4"/>
  <c r="BS18" i="4"/>
  <c r="BR18" i="4"/>
  <c r="BQ18" i="4"/>
  <c r="BP18" i="4"/>
  <c r="BO18" i="4"/>
  <c r="BV17" i="4"/>
  <c r="BU17" i="4"/>
  <c r="BT17" i="4"/>
  <c r="BS17" i="4"/>
  <c r="BR17" i="4"/>
  <c r="BQ17" i="4"/>
  <c r="BP17" i="4"/>
  <c r="BO17" i="4"/>
  <c r="BV16" i="4"/>
  <c r="BU16" i="4"/>
  <c r="BT16" i="4"/>
  <c r="BS16" i="4"/>
  <c r="BR16" i="4"/>
  <c r="BQ16" i="4"/>
  <c r="BP16" i="4"/>
  <c r="BO16" i="4"/>
  <c r="BV15" i="4"/>
  <c r="BU15" i="4"/>
  <c r="BT15" i="4"/>
  <c r="BS15" i="4"/>
  <c r="BR15" i="4"/>
  <c r="BQ15" i="4"/>
  <c r="BP15" i="4"/>
  <c r="BO15" i="4"/>
  <c r="BV14" i="4"/>
  <c r="BU14" i="4"/>
  <c r="BT14" i="4"/>
  <c r="BS14" i="4"/>
  <c r="BR14" i="4"/>
  <c r="BQ14" i="4"/>
  <c r="BP14" i="4"/>
  <c r="BO14" i="4"/>
  <c r="BV13" i="4"/>
  <c r="BU13" i="4"/>
  <c r="BT13" i="4"/>
  <c r="BS13" i="4"/>
  <c r="BR13" i="4"/>
  <c r="BQ13" i="4"/>
  <c r="BP13" i="4"/>
  <c r="BO13" i="4"/>
  <c r="BV12" i="4"/>
  <c r="BU12" i="4"/>
  <c r="BT12" i="4"/>
  <c r="BS12" i="4"/>
  <c r="BR12" i="4"/>
  <c r="BQ12" i="4"/>
  <c r="BP12" i="4"/>
  <c r="BO12" i="4"/>
  <c r="BV11" i="4"/>
  <c r="BU11" i="4"/>
  <c r="BT11" i="4"/>
  <c r="BS11" i="4"/>
  <c r="BR11" i="4"/>
  <c r="BQ11" i="4"/>
  <c r="BP11" i="4"/>
  <c r="BO11" i="4"/>
  <c r="BV10" i="4"/>
  <c r="BU10" i="4"/>
  <c r="BT10" i="4"/>
  <c r="BS10" i="4"/>
  <c r="BR10" i="4"/>
  <c r="BQ10" i="4"/>
  <c r="BP10" i="4"/>
  <c r="BO10" i="4"/>
  <c r="BV9" i="4"/>
  <c r="BU9" i="4"/>
  <c r="BT9" i="4"/>
  <c r="BS9" i="4"/>
  <c r="BR9" i="4"/>
  <c r="BQ9" i="4"/>
  <c r="BP9" i="4"/>
  <c r="BO9" i="4"/>
  <c r="BV8" i="4"/>
  <c r="BU8" i="4"/>
  <c r="BT8" i="4"/>
  <c r="BS8" i="4"/>
  <c r="BR8" i="4"/>
  <c r="BQ8" i="4"/>
  <c r="BP8" i="4"/>
  <c r="BO8" i="4"/>
  <c r="BV7" i="4"/>
  <c r="BU7" i="4"/>
  <c r="BT7" i="4"/>
  <c r="BS7" i="4"/>
  <c r="BR7" i="4"/>
  <c r="BQ7" i="4"/>
  <c r="BP7" i="4"/>
  <c r="BO7" i="4"/>
  <c r="BV6" i="4"/>
  <c r="BU6" i="4"/>
  <c r="BT6" i="4"/>
  <c r="BS6" i="4"/>
  <c r="BR6" i="4"/>
  <c r="BQ6" i="4"/>
  <c r="BP6" i="4"/>
  <c r="BO6" i="4"/>
  <c r="BV5" i="4"/>
  <c r="BU5" i="4"/>
  <c r="CO48" i="26"/>
  <c r="CN48" i="26"/>
  <c r="CM48" i="26"/>
  <c r="CV48" i="26"/>
  <c r="CU48" i="26"/>
  <c r="CT48" i="26"/>
  <c r="CS48" i="26"/>
  <c r="CU43" i="26"/>
  <c r="CT43" i="26"/>
  <c r="CS43" i="26"/>
  <c r="CR48" i="26"/>
  <c r="CR43" i="26"/>
  <c r="CQ48" i="26"/>
  <c r="CP48" i="26"/>
  <c r="CQ43" i="26"/>
  <c r="CP43" i="26"/>
  <c r="CL48" i="26"/>
  <c r="CL43" i="26"/>
  <c r="CK48" i="26"/>
  <c r="CK43" i="26"/>
  <c r="CJ48" i="26"/>
  <c r="CI48" i="26"/>
  <c r="CJ43" i="26"/>
  <c r="CI43" i="26"/>
  <c r="CH48" i="26"/>
  <c r="CH43" i="26"/>
  <c r="AT48" i="26"/>
  <c r="AT46" i="26"/>
  <c r="CE48" i="26"/>
  <c r="CD48" i="26"/>
  <c r="CC48" i="26"/>
  <c r="CD43" i="26"/>
  <c r="CC43" i="26"/>
  <c r="CB43" i="26"/>
  <c r="CB48" i="26"/>
  <c r="CA48" i="26"/>
  <c r="CA43" i="26"/>
  <c r="BY48" i="26"/>
  <c r="BX48" i="26"/>
  <c r="BY43" i="26"/>
  <c r="BX43" i="26"/>
  <c r="BW48" i="26"/>
  <c r="BW43" i="26"/>
  <c r="BT48" i="26"/>
  <c r="BT43" i="26"/>
  <c r="BS48" i="26"/>
  <c r="BS43" i="26"/>
  <c r="BR43" i="26"/>
  <c r="BR48" i="26"/>
  <c r="BQ48" i="26"/>
  <c r="BP48" i="26"/>
  <c r="BO48" i="26"/>
  <c r="BN48" i="26"/>
  <c r="BM48" i="26"/>
  <c r="BL48" i="26"/>
  <c r="BK48" i="26"/>
  <c r="BJ48" i="26"/>
  <c r="BQ43" i="26"/>
  <c r="BP43" i="26"/>
  <c r="BO43" i="26"/>
  <c r="BN43" i="26"/>
  <c r="BM43" i="26"/>
  <c r="BL43" i="26"/>
  <c r="BK43" i="26"/>
  <c r="BJ43" i="26"/>
  <c r="BI48" i="26"/>
  <c r="BI43" i="26"/>
  <c r="BF48" i="26"/>
  <c r="BE48" i="26"/>
  <c r="BD48" i="26"/>
  <c r="BC48" i="26"/>
  <c r="BF43" i="26"/>
  <c r="BE43" i="26"/>
  <c r="BD43" i="26"/>
  <c r="BC43" i="26"/>
  <c r="BB48" i="26"/>
  <c r="BA48" i="26"/>
  <c r="BB43" i="26"/>
  <c r="BA43" i="26"/>
  <c r="AX48" i="26"/>
  <c r="AX46" i="26"/>
  <c r="AW43" i="26"/>
  <c r="AW46" i="26"/>
  <c r="AW48" i="26"/>
  <c r="AS48" i="26"/>
  <c r="AR48" i="26"/>
  <c r="AS43" i="26"/>
  <c r="AR43" i="26"/>
  <c r="AQ48" i="26"/>
  <c r="AQ43" i="26"/>
  <c r="AP48" i="26"/>
  <c r="AO48" i="26"/>
  <c r="AN48" i="26"/>
  <c r="AM48" i="26"/>
  <c r="BT5" i="4" l="1"/>
  <c r="BS5" i="4"/>
  <c r="BR5" i="4"/>
  <c r="AZ43" i="4" l="1"/>
  <c r="CE43" i="26" s="1"/>
  <c r="AU43" i="4"/>
  <c r="AT43" i="26" s="1"/>
  <c r="AN43" i="4"/>
  <c r="CO43" i="26" s="1"/>
  <c r="AM43" i="4"/>
  <c r="CN43" i="26" s="1"/>
  <c r="F39" i="26" l="1"/>
  <c r="A1710" i="29"/>
  <c r="F38" i="26"/>
  <c r="A1660" i="29"/>
  <c r="F37" i="26"/>
  <c r="A1610" i="29"/>
  <c r="F36" i="26"/>
  <c r="A1560" i="29"/>
  <c r="F35" i="26"/>
  <c r="A1510" i="29"/>
  <c r="F34" i="26"/>
  <c r="A1460" i="29"/>
  <c r="F33" i="26"/>
  <c r="A1410" i="29"/>
  <c r="F32" i="26"/>
  <c r="A1360" i="29"/>
  <c r="F31" i="26"/>
  <c r="A1310" i="29"/>
  <c r="F30" i="26"/>
  <c r="A1260" i="29"/>
  <c r="F29" i="26"/>
  <c r="A1210" i="29"/>
  <c r="F28" i="26"/>
  <c r="A1160" i="29"/>
  <c r="F27" i="26"/>
  <c r="A1110" i="29"/>
  <c r="F26" i="26"/>
  <c r="A1060" i="29"/>
  <c r="F25" i="26"/>
  <c r="A1010" i="29"/>
  <c r="F24" i="26"/>
  <c r="A960" i="29"/>
  <c r="F23" i="26"/>
  <c r="A910" i="29"/>
  <c r="F22" i="26"/>
  <c r="A860" i="29"/>
  <c r="F21" i="26"/>
  <c r="A810" i="29"/>
  <c r="F20" i="26"/>
  <c r="A760" i="29"/>
  <c r="F19" i="26"/>
  <c r="A710" i="29"/>
  <c r="F18" i="26"/>
  <c r="A660" i="29"/>
  <c r="F17" i="26"/>
  <c r="A610" i="29"/>
  <c r="F16" i="26"/>
  <c r="A560" i="29"/>
  <c r="F15" i="26"/>
  <c r="A510" i="29"/>
  <c r="F14" i="26"/>
  <c r="A460" i="29"/>
  <c r="F13" i="26"/>
  <c r="A410" i="29"/>
  <c r="F12" i="26"/>
  <c r="A360" i="29"/>
  <c r="F11" i="26"/>
  <c r="A310" i="29"/>
  <c r="F10" i="26"/>
  <c r="A260" i="29"/>
  <c r="F9" i="26"/>
  <c r="A210" i="29"/>
  <c r="F8" i="26"/>
  <c r="A160" i="29"/>
  <c r="F7" i="26"/>
  <c r="A110" i="29"/>
  <c r="F6" i="26"/>
  <c r="E6" i="26"/>
  <c r="D6" i="26"/>
  <c r="A60" i="29" s="1"/>
  <c r="CO20" i="26" l="1"/>
  <c r="CE20" i="26"/>
  <c r="BW20" i="26"/>
  <c r="BM20" i="26"/>
  <c r="BC20" i="26"/>
  <c r="AQ20" i="26"/>
  <c r="CV20" i="26"/>
  <c r="CN20" i="26"/>
  <c r="CD20" i="26"/>
  <c r="BT20" i="26"/>
  <c r="BL20" i="26"/>
  <c r="BB20" i="26"/>
  <c r="AP20" i="26"/>
  <c r="CU20" i="26"/>
  <c r="CM20" i="26"/>
  <c r="CC20" i="26"/>
  <c r="BS20" i="26"/>
  <c r="BK20" i="26"/>
  <c r="BA20" i="26"/>
  <c r="AO20" i="26"/>
  <c r="CT20" i="26"/>
  <c r="CL20" i="26"/>
  <c r="CB20" i="26"/>
  <c r="BR20" i="26"/>
  <c r="BJ20" i="26"/>
  <c r="AX20" i="26"/>
  <c r="AN20" i="26"/>
  <c r="CS20" i="26"/>
  <c r="CK20" i="26"/>
  <c r="CA20" i="26"/>
  <c r="BQ20" i="26"/>
  <c r="BI20" i="26"/>
  <c r="AW20" i="26"/>
  <c r="AM20" i="26"/>
  <c r="CR20" i="26"/>
  <c r="CJ20" i="26"/>
  <c r="BZ20" i="26"/>
  <c r="BP20" i="26"/>
  <c r="BF20" i="26"/>
  <c r="AT20" i="26"/>
  <c r="AL20" i="26"/>
  <c r="CQ20" i="26"/>
  <c r="CI20" i="26"/>
  <c r="BY20" i="26"/>
  <c r="BO20" i="26"/>
  <c r="BE20" i="26"/>
  <c r="AS20" i="26"/>
  <c r="CP20" i="26"/>
  <c r="CH20" i="26"/>
  <c r="BX20" i="26"/>
  <c r="BN20" i="26"/>
  <c r="BD20" i="26"/>
  <c r="AR20" i="26"/>
  <c r="CT28" i="26"/>
  <c r="CL28" i="26"/>
  <c r="CB28" i="26"/>
  <c r="BR28" i="26"/>
  <c r="BJ28" i="26"/>
  <c r="AX28" i="26"/>
  <c r="AN28" i="26"/>
  <c r="CS28" i="26"/>
  <c r="CK28" i="26"/>
  <c r="CA28" i="26"/>
  <c r="BQ28" i="26"/>
  <c r="BI28" i="26"/>
  <c r="AW28" i="26"/>
  <c r="AY28" i="26" s="1"/>
  <c r="AZ28" i="26" s="1"/>
  <c r="AM28" i="26"/>
  <c r="CR28" i="26"/>
  <c r="CJ28" i="26"/>
  <c r="BZ28" i="26"/>
  <c r="BP28" i="26"/>
  <c r="BF28" i="26"/>
  <c r="AT28" i="26"/>
  <c r="AL28" i="26"/>
  <c r="CQ28" i="26"/>
  <c r="CI28" i="26"/>
  <c r="BY28" i="26"/>
  <c r="BO28" i="26"/>
  <c r="BE28" i="26"/>
  <c r="AS28" i="26"/>
  <c r="CP28" i="26"/>
  <c r="CH28" i="26"/>
  <c r="BX28" i="26"/>
  <c r="BN28" i="26"/>
  <c r="BD28" i="26"/>
  <c r="AR28" i="26"/>
  <c r="CO28" i="26"/>
  <c r="CE28" i="26"/>
  <c r="BW28" i="26"/>
  <c r="BM28" i="26"/>
  <c r="BC28" i="26"/>
  <c r="AQ28" i="26"/>
  <c r="CV28" i="26"/>
  <c r="CN28" i="26"/>
  <c r="CD28" i="26"/>
  <c r="BT28" i="26"/>
  <c r="BL28" i="26"/>
  <c r="BB28" i="26"/>
  <c r="AP28" i="26"/>
  <c r="CU28" i="26"/>
  <c r="CM28" i="26"/>
  <c r="CC28" i="26"/>
  <c r="BS28" i="26"/>
  <c r="BK28" i="26"/>
  <c r="BA28" i="26"/>
  <c r="AO28" i="26"/>
  <c r="CV32" i="26"/>
  <c r="AP32" i="26"/>
  <c r="AX32" i="26"/>
  <c r="CK32" i="26"/>
  <c r="BB32" i="26"/>
  <c r="CR32" i="26"/>
  <c r="CN32" i="26"/>
  <c r="BJ32" i="26"/>
  <c r="BQ32" i="26"/>
  <c r="CA32" i="26"/>
  <c r="AQ32" i="26"/>
  <c r="CB32" i="26"/>
  <c r="CM32" i="26"/>
  <c r="CD32" i="26"/>
  <c r="BI32" i="26"/>
  <c r="CS32" i="26"/>
  <c r="BL32" i="26"/>
  <c r="CT32" i="26"/>
  <c r="AN32" i="26"/>
  <c r="BR32" i="26"/>
  <c r="AR32" i="26"/>
  <c r="BO32" i="26"/>
  <c r="AW32" i="26"/>
  <c r="AY32" i="26" s="1"/>
  <c r="AZ32" i="26" s="1"/>
  <c r="CL32" i="26"/>
  <c r="BC32" i="26"/>
  <c r="AS32" i="26"/>
  <c r="BY32" i="26"/>
  <c r="BF32" i="26"/>
  <c r="BA32" i="26"/>
  <c r="BM32" i="26"/>
  <c r="BD32" i="26"/>
  <c r="CI32" i="26"/>
  <c r="BP32" i="26"/>
  <c r="BT32" i="26"/>
  <c r="BK32" i="26"/>
  <c r="BW32" i="26"/>
  <c r="BN32" i="26"/>
  <c r="CQ32" i="26"/>
  <c r="BZ32" i="26"/>
  <c r="AT32" i="26"/>
  <c r="BS32" i="26"/>
  <c r="CE32" i="26"/>
  <c r="BX32" i="26"/>
  <c r="CJ32" i="26"/>
  <c r="CC32" i="26"/>
  <c r="CO32" i="26"/>
  <c r="CH32" i="26"/>
  <c r="AL32" i="26"/>
  <c r="CU32" i="26"/>
  <c r="CP32" i="26"/>
  <c r="AO32" i="26"/>
  <c r="BE32" i="26"/>
  <c r="AM32" i="26"/>
  <c r="CQ36" i="26"/>
  <c r="CI36" i="26"/>
  <c r="BY36" i="26"/>
  <c r="BO36" i="26"/>
  <c r="BE36" i="26"/>
  <c r="AS36" i="26"/>
  <c r="CP36" i="26"/>
  <c r="CH36" i="26"/>
  <c r="BX36" i="26"/>
  <c r="BN36" i="26"/>
  <c r="BD36" i="26"/>
  <c r="AR36" i="26"/>
  <c r="CO36" i="26"/>
  <c r="CE36" i="26"/>
  <c r="BW36" i="26"/>
  <c r="BM36" i="26"/>
  <c r="BC36" i="26"/>
  <c r="AQ36" i="26"/>
  <c r="CV36" i="26"/>
  <c r="CN36" i="26"/>
  <c r="CD36" i="26"/>
  <c r="BT36" i="26"/>
  <c r="BL36" i="26"/>
  <c r="BB36" i="26"/>
  <c r="AP36" i="26"/>
  <c r="CU36" i="26"/>
  <c r="CM36" i="26"/>
  <c r="CC36" i="26"/>
  <c r="BS36" i="26"/>
  <c r="BK36" i="26"/>
  <c r="BA36" i="26"/>
  <c r="AO36" i="26"/>
  <c r="CT36" i="26"/>
  <c r="CL36" i="26"/>
  <c r="CB36" i="26"/>
  <c r="BR36" i="26"/>
  <c r="BJ36" i="26"/>
  <c r="AX36" i="26"/>
  <c r="AN36" i="26"/>
  <c r="CS36" i="26"/>
  <c r="CK36" i="26"/>
  <c r="CA36" i="26"/>
  <c r="BQ36" i="26"/>
  <c r="BI36" i="26"/>
  <c r="AW36" i="26"/>
  <c r="AM36" i="26"/>
  <c r="CR36" i="26"/>
  <c r="CJ36" i="26"/>
  <c r="BZ36" i="26"/>
  <c r="BP36" i="26"/>
  <c r="BF36" i="26"/>
  <c r="AT36" i="26"/>
  <c r="AL36" i="26"/>
  <c r="BT17" i="26"/>
  <c r="AO17" i="26"/>
  <c r="BW17" i="26"/>
  <c r="AR17" i="26"/>
  <c r="CI17" i="26"/>
  <c r="BP17" i="26"/>
  <c r="CS17" i="26"/>
  <c r="BJ17" i="26"/>
  <c r="CD17" i="26"/>
  <c r="BA17" i="26"/>
  <c r="CE17" i="26"/>
  <c r="BD17" i="26"/>
  <c r="CQ17" i="26"/>
  <c r="BZ17" i="26"/>
  <c r="BR17" i="26"/>
  <c r="CN17" i="26"/>
  <c r="AP17" i="26"/>
  <c r="BK17" i="26"/>
  <c r="CO17" i="26"/>
  <c r="BL17" i="26"/>
  <c r="BB17" i="26"/>
  <c r="BS17" i="26"/>
  <c r="BX17" i="26"/>
  <c r="CR17" i="26"/>
  <c r="AW17" i="26"/>
  <c r="CL17" i="26"/>
  <c r="CT17" i="26"/>
  <c r="CM17" i="26"/>
  <c r="AQ17" i="26"/>
  <c r="CP17" i="26"/>
  <c r="BE17" i="26"/>
  <c r="AL17" i="26"/>
  <c r="BQ17" i="26"/>
  <c r="CU17" i="26"/>
  <c r="BC17" i="26"/>
  <c r="BO17" i="26"/>
  <c r="AT17" i="26"/>
  <c r="CV17" i="26"/>
  <c r="BM17" i="26"/>
  <c r="BY17" i="26"/>
  <c r="BF17" i="26"/>
  <c r="CK17" i="26"/>
  <c r="AX17" i="26"/>
  <c r="AN17" i="26"/>
  <c r="CB17" i="26"/>
  <c r="AS17" i="26"/>
  <c r="BN17" i="26"/>
  <c r="CJ17" i="26"/>
  <c r="AM17" i="26"/>
  <c r="CC17" i="26"/>
  <c r="CH17" i="26"/>
  <c r="BI17" i="26"/>
  <c r="CA17" i="26"/>
  <c r="CR21" i="26"/>
  <c r="CJ21" i="26"/>
  <c r="BZ21" i="26"/>
  <c r="BP21" i="26"/>
  <c r="BF21" i="26"/>
  <c r="AT21" i="26"/>
  <c r="AL21" i="26"/>
  <c r="CQ21" i="26"/>
  <c r="CI21" i="26"/>
  <c r="BY21" i="26"/>
  <c r="BO21" i="26"/>
  <c r="BE21" i="26"/>
  <c r="AS21" i="26"/>
  <c r="CP21" i="26"/>
  <c r="CH21" i="26"/>
  <c r="BX21" i="26"/>
  <c r="BN21" i="26"/>
  <c r="BD21" i="26"/>
  <c r="AR21" i="26"/>
  <c r="CO21" i="26"/>
  <c r="CE21" i="26"/>
  <c r="BW21" i="26"/>
  <c r="BM21" i="26"/>
  <c r="BC21" i="26"/>
  <c r="AQ21" i="26"/>
  <c r="CV21" i="26"/>
  <c r="CN21" i="26"/>
  <c r="CD21" i="26"/>
  <c r="BT21" i="26"/>
  <c r="BL21" i="26"/>
  <c r="BB21" i="26"/>
  <c r="AP21" i="26"/>
  <c r="CU21" i="26"/>
  <c r="CM21" i="26"/>
  <c r="CC21" i="26"/>
  <c r="BS21" i="26"/>
  <c r="BK21" i="26"/>
  <c r="BA21" i="26"/>
  <c r="AO21" i="26"/>
  <c r="CT21" i="26"/>
  <c r="CL21" i="26"/>
  <c r="CB21" i="26"/>
  <c r="BR21" i="26"/>
  <c r="BJ21" i="26"/>
  <c r="AX21" i="26"/>
  <c r="AN21" i="26"/>
  <c r="CS21" i="26"/>
  <c r="CK21" i="26"/>
  <c r="CA21" i="26"/>
  <c r="BQ21" i="26"/>
  <c r="BI21" i="26"/>
  <c r="AW21" i="26"/>
  <c r="AM21" i="26"/>
  <c r="AW25" i="26"/>
  <c r="AT25" i="26"/>
  <c r="CL25" i="26"/>
  <c r="BK25" i="26"/>
  <c r="CV25" i="26"/>
  <c r="CE25" i="26"/>
  <c r="CI25" i="26"/>
  <c r="CS25" i="26"/>
  <c r="BI25" i="26"/>
  <c r="BF25" i="26"/>
  <c r="CT25" i="26"/>
  <c r="BS25" i="26"/>
  <c r="CO25" i="26"/>
  <c r="AR25" i="26"/>
  <c r="CK25" i="26"/>
  <c r="BP25" i="26"/>
  <c r="BZ25" i="26"/>
  <c r="AN25" i="26"/>
  <c r="CM25" i="26"/>
  <c r="BB25" i="26"/>
  <c r="BN25" i="26"/>
  <c r="BQ25" i="26"/>
  <c r="CR25" i="26"/>
  <c r="BJ25" i="26"/>
  <c r="BT25" i="26"/>
  <c r="BC25" i="26"/>
  <c r="CH25" i="26"/>
  <c r="BE25" i="26"/>
  <c r="CQ25" i="26"/>
  <c r="CA25" i="26"/>
  <c r="BR25" i="26"/>
  <c r="AO25" i="26"/>
  <c r="CD25" i="26"/>
  <c r="BM25" i="26"/>
  <c r="AL25" i="26"/>
  <c r="CB25" i="26"/>
  <c r="BA25" i="26"/>
  <c r="CN25" i="26"/>
  <c r="BW25" i="26"/>
  <c r="BY25" i="26"/>
  <c r="CU25" i="26"/>
  <c r="BD25" i="26"/>
  <c r="AM25" i="26"/>
  <c r="AX25" i="26"/>
  <c r="BX25" i="26"/>
  <c r="CP25" i="26"/>
  <c r="AS25" i="26"/>
  <c r="BO25" i="26"/>
  <c r="AP25" i="26"/>
  <c r="BL25" i="26"/>
  <c r="AQ25" i="26"/>
  <c r="CJ25" i="26"/>
  <c r="CC25" i="26"/>
  <c r="CO29" i="26"/>
  <c r="CE29" i="26"/>
  <c r="BW29" i="26"/>
  <c r="BM29" i="26"/>
  <c r="BC29" i="26"/>
  <c r="AQ29" i="26"/>
  <c r="CV29" i="26"/>
  <c r="CN29" i="26"/>
  <c r="CD29" i="26"/>
  <c r="BT29" i="26"/>
  <c r="BL29" i="26"/>
  <c r="BB29" i="26"/>
  <c r="AP29" i="26"/>
  <c r="CU29" i="26"/>
  <c r="CM29" i="26"/>
  <c r="CC29" i="26"/>
  <c r="BS29" i="26"/>
  <c r="BK29" i="26"/>
  <c r="BA29" i="26"/>
  <c r="AO29" i="26"/>
  <c r="CT29" i="26"/>
  <c r="CL29" i="26"/>
  <c r="CB29" i="26"/>
  <c r="BR29" i="26"/>
  <c r="BJ29" i="26"/>
  <c r="AX29" i="26"/>
  <c r="AN29" i="26"/>
  <c r="CS29" i="26"/>
  <c r="CK29" i="26"/>
  <c r="CA29" i="26"/>
  <c r="BQ29" i="26"/>
  <c r="BI29" i="26"/>
  <c r="AW29" i="26"/>
  <c r="AM29" i="26"/>
  <c r="CR29" i="26"/>
  <c r="CJ29" i="26"/>
  <c r="BZ29" i="26"/>
  <c r="BP29" i="26"/>
  <c r="BF29" i="26"/>
  <c r="AT29" i="26"/>
  <c r="AL29" i="26"/>
  <c r="CQ29" i="26"/>
  <c r="CI29" i="26"/>
  <c r="BY29" i="26"/>
  <c r="BO29" i="26"/>
  <c r="BE29" i="26"/>
  <c r="AS29" i="26"/>
  <c r="CP29" i="26"/>
  <c r="CH29" i="26"/>
  <c r="BX29" i="26"/>
  <c r="BN29" i="26"/>
  <c r="BD29" i="26"/>
  <c r="AR29" i="26"/>
  <c r="BM33" i="26"/>
  <c r="CQ33" i="26"/>
  <c r="BP33" i="26"/>
  <c r="AR33" i="26"/>
  <c r="CT33" i="26"/>
  <c r="BA33" i="26"/>
  <c r="BW33" i="26"/>
  <c r="BZ33" i="26"/>
  <c r="AM33" i="26"/>
  <c r="BX33" i="26"/>
  <c r="BN33" i="26"/>
  <c r="BK33" i="26"/>
  <c r="AP33" i="26"/>
  <c r="CE33" i="26"/>
  <c r="CO33" i="26"/>
  <c r="AS33" i="26"/>
  <c r="CR33" i="26"/>
  <c r="BI33" i="26"/>
  <c r="AX33" i="26"/>
  <c r="CC33" i="26"/>
  <c r="BL33" i="26"/>
  <c r="BO33" i="26"/>
  <c r="AL33" i="26"/>
  <c r="CA33" i="26"/>
  <c r="BR33" i="26"/>
  <c r="CU33" i="26"/>
  <c r="CD33" i="26"/>
  <c r="AQ33" i="26"/>
  <c r="BY33" i="26"/>
  <c r="AT33" i="26"/>
  <c r="CK33" i="26"/>
  <c r="CV33" i="26"/>
  <c r="BC33" i="26"/>
  <c r="CI33" i="26"/>
  <c r="BF33" i="26"/>
  <c r="CS33" i="26"/>
  <c r="CL33" i="26"/>
  <c r="AO33" i="26"/>
  <c r="BD33" i="26"/>
  <c r="BQ33" i="26"/>
  <c r="BJ33" i="26"/>
  <c r="CJ33" i="26"/>
  <c r="CP33" i="26"/>
  <c r="CB33" i="26"/>
  <c r="BE33" i="26"/>
  <c r="CH33" i="26"/>
  <c r="BS33" i="26"/>
  <c r="CM33" i="26"/>
  <c r="BB33" i="26"/>
  <c r="BT33" i="26"/>
  <c r="CN33" i="26"/>
  <c r="AW33" i="26"/>
  <c r="AY33" i="26" s="1"/>
  <c r="AZ33" i="26" s="1"/>
  <c r="AN33" i="26"/>
  <c r="CT37" i="26"/>
  <c r="CL37" i="26"/>
  <c r="CB37" i="26"/>
  <c r="BR37" i="26"/>
  <c r="BJ37" i="26"/>
  <c r="AX37" i="26"/>
  <c r="AN37" i="26"/>
  <c r="CS37" i="26"/>
  <c r="CK37" i="26"/>
  <c r="CA37" i="26"/>
  <c r="BQ37" i="26"/>
  <c r="BI37" i="26"/>
  <c r="AW37" i="26"/>
  <c r="AY37" i="26" s="1"/>
  <c r="AZ37" i="26" s="1"/>
  <c r="AM37" i="26"/>
  <c r="CR37" i="26"/>
  <c r="CJ37" i="26"/>
  <c r="BZ37" i="26"/>
  <c r="BP37" i="26"/>
  <c r="BF37" i="26"/>
  <c r="AT37" i="26"/>
  <c r="AL37" i="26"/>
  <c r="CQ37" i="26"/>
  <c r="CI37" i="26"/>
  <c r="BY37" i="26"/>
  <c r="BO37" i="26"/>
  <c r="BE37" i="26"/>
  <c r="AS37" i="26"/>
  <c r="CP37" i="26"/>
  <c r="CH37" i="26"/>
  <c r="BX37" i="26"/>
  <c r="BN37" i="26"/>
  <c r="BD37" i="26"/>
  <c r="AR37" i="26"/>
  <c r="CO37" i="26"/>
  <c r="CE37" i="26"/>
  <c r="BW37" i="26"/>
  <c r="BM37" i="26"/>
  <c r="BC37" i="26"/>
  <c r="AQ37" i="26"/>
  <c r="CV37" i="26"/>
  <c r="CN37" i="26"/>
  <c r="CD37" i="26"/>
  <c r="BT37" i="26"/>
  <c r="BL37" i="26"/>
  <c r="BB37" i="26"/>
  <c r="AP37" i="26"/>
  <c r="CU37" i="26"/>
  <c r="CM37" i="26"/>
  <c r="CC37" i="26"/>
  <c r="BS37" i="26"/>
  <c r="BK37" i="26"/>
  <c r="BA37" i="26"/>
  <c r="AO37" i="26"/>
  <c r="BS24" i="26"/>
  <c r="BZ24" i="26"/>
  <c r="CA24" i="26"/>
  <c r="CT24" i="26"/>
  <c r="CQ24" i="26"/>
  <c r="BK24" i="26"/>
  <c r="CU24" i="26"/>
  <c r="BP24" i="26"/>
  <c r="BF24" i="26"/>
  <c r="AO24" i="26"/>
  <c r="CJ24" i="26"/>
  <c r="AW24" i="26"/>
  <c r="BR24" i="26"/>
  <c r="BA24" i="26"/>
  <c r="CM24" i="26"/>
  <c r="CR24" i="26"/>
  <c r="AL24" i="26"/>
  <c r="BQ24" i="26"/>
  <c r="AM24" i="26"/>
  <c r="AX24" i="26"/>
  <c r="CV24" i="26"/>
  <c r="CE24" i="26"/>
  <c r="BN24" i="26"/>
  <c r="BY24" i="26"/>
  <c r="AR24" i="26"/>
  <c r="BI24" i="26"/>
  <c r="BJ24" i="26"/>
  <c r="CO24" i="26"/>
  <c r="BX24" i="26"/>
  <c r="CI24" i="26"/>
  <c r="CK24" i="26"/>
  <c r="CB24" i="26"/>
  <c r="AP24" i="26"/>
  <c r="CH24" i="26"/>
  <c r="CS24" i="26"/>
  <c r="CL24" i="26"/>
  <c r="BB24" i="26"/>
  <c r="CP24" i="26"/>
  <c r="CC24" i="26"/>
  <c r="BL24" i="26"/>
  <c r="AQ24" i="26"/>
  <c r="BE24" i="26"/>
  <c r="AT24" i="26"/>
  <c r="BT24" i="26"/>
  <c r="BC24" i="26"/>
  <c r="AS24" i="26"/>
  <c r="CD24" i="26"/>
  <c r="BM24" i="26"/>
  <c r="AN24" i="26"/>
  <c r="CN24" i="26"/>
  <c r="BW24" i="26"/>
  <c r="BD24" i="26"/>
  <c r="BO24" i="26"/>
  <c r="CP13" i="26"/>
  <c r="CH13" i="26"/>
  <c r="BX13" i="26"/>
  <c r="BN13" i="26"/>
  <c r="BD13" i="26"/>
  <c r="AR13" i="26"/>
  <c r="BF13" i="26"/>
  <c r="CO13" i="26"/>
  <c r="CE13" i="26"/>
  <c r="BW13" i="26"/>
  <c r="BM13" i="26"/>
  <c r="BC13" i="26"/>
  <c r="AQ13" i="26"/>
  <c r="AL13" i="26"/>
  <c r="CV13" i="26"/>
  <c r="CN13" i="26"/>
  <c r="CD13" i="26"/>
  <c r="BT13" i="26"/>
  <c r="BL13" i="26"/>
  <c r="BB13" i="26"/>
  <c r="AP13" i="26"/>
  <c r="BZ13" i="26"/>
  <c r="CU13" i="26"/>
  <c r="CM13" i="26"/>
  <c r="CC13" i="26"/>
  <c r="BS13" i="26"/>
  <c r="BK13" i="26"/>
  <c r="BA13" i="26"/>
  <c r="AO13" i="26"/>
  <c r="CR13" i="26"/>
  <c r="CT13" i="26"/>
  <c r="CL13" i="26"/>
  <c r="CB13" i="26"/>
  <c r="BR13" i="26"/>
  <c r="BJ13" i="26"/>
  <c r="AX13" i="26"/>
  <c r="AN13" i="26"/>
  <c r="CJ13" i="26"/>
  <c r="CS13" i="26"/>
  <c r="CK13" i="26"/>
  <c r="CA13" i="26"/>
  <c r="BQ13" i="26"/>
  <c r="BI13" i="26"/>
  <c r="AW13" i="26"/>
  <c r="AY13" i="26" s="1"/>
  <c r="AZ13" i="26" s="1"/>
  <c r="AM13" i="26"/>
  <c r="BP13" i="26"/>
  <c r="AT13" i="26"/>
  <c r="CQ13" i="26"/>
  <c r="CI13" i="26"/>
  <c r="BY13" i="26"/>
  <c r="BO13" i="26"/>
  <c r="BE13" i="26"/>
  <c r="AS13" i="26"/>
  <c r="BW16" i="26"/>
  <c r="CE16" i="26"/>
  <c r="AX16" i="26"/>
  <c r="BA16" i="26"/>
  <c r="BT16" i="26"/>
  <c r="CS16" i="26"/>
  <c r="CL16" i="26"/>
  <c r="BM16" i="26"/>
  <c r="BR16" i="26"/>
  <c r="CC16" i="26"/>
  <c r="BJ16" i="26"/>
  <c r="CU16" i="26"/>
  <c r="AP16" i="26"/>
  <c r="AN16" i="26"/>
  <c r="CB16" i="26"/>
  <c r="CT16" i="26"/>
  <c r="CO16" i="26"/>
  <c r="AQ16" i="26"/>
  <c r="BC16" i="26"/>
  <c r="AO16" i="26"/>
  <c r="CD16" i="26"/>
  <c r="BX16" i="26"/>
  <c r="BY16" i="26"/>
  <c r="AL16" i="26"/>
  <c r="AM16" i="26"/>
  <c r="CN16" i="26"/>
  <c r="CH16" i="26"/>
  <c r="CI16" i="26"/>
  <c r="AT16" i="26"/>
  <c r="AW16" i="26"/>
  <c r="BK16" i="26"/>
  <c r="CV16" i="26"/>
  <c r="CP16" i="26"/>
  <c r="CQ16" i="26"/>
  <c r="BF16" i="26"/>
  <c r="BI16" i="26"/>
  <c r="CR16" i="26"/>
  <c r="BS16" i="26"/>
  <c r="BP16" i="26"/>
  <c r="BQ16" i="26"/>
  <c r="CM16" i="26"/>
  <c r="BZ16" i="26"/>
  <c r="CA16" i="26"/>
  <c r="AR16" i="26"/>
  <c r="AS16" i="26"/>
  <c r="CJ16" i="26"/>
  <c r="CK16" i="26"/>
  <c r="BB16" i="26"/>
  <c r="BD16" i="26"/>
  <c r="BE16" i="26"/>
  <c r="BL16" i="26"/>
  <c r="BN16" i="26"/>
  <c r="BO16" i="26"/>
  <c r="BX9" i="26"/>
  <c r="BD9" i="26"/>
  <c r="BQ9" i="26"/>
  <c r="BJ9" i="26"/>
  <c r="CM9" i="26"/>
  <c r="AP9" i="26"/>
  <c r="BN9" i="26"/>
  <c r="AL9" i="26"/>
  <c r="CA9" i="26"/>
  <c r="BR9" i="26"/>
  <c r="CU9" i="26"/>
  <c r="BB9" i="26"/>
  <c r="AQ9" i="26"/>
  <c r="BC9" i="26"/>
  <c r="BF9" i="26"/>
  <c r="CS9" i="26"/>
  <c r="AS9" i="26"/>
  <c r="CL9" i="26"/>
  <c r="AO9" i="26"/>
  <c r="BT9" i="26"/>
  <c r="CV9" i="26"/>
  <c r="CP9" i="26"/>
  <c r="BW9" i="26"/>
  <c r="BZ9" i="26"/>
  <c r="AM9" i="26"/>
  <c r="CQ9" i="26"/>
  <c r="BK9" i="26"/>
  <c r="CN9" i="26"/>
  <c r="CE9" i="26"/>
  <c r="CJ9" i="26"/>
  <c r="AW9" i="26"/>
  <c r="AN9" i="26"/>
  <c r="CH9" i="26"/>
  <c r="CO9" i="26"/>
  <c r="CR9" i="26"/>
  <c r="BI9" i="26"/>
  <c r="AX9" i="26"/>
  <c r="CC9" i="26"/>
  <c r="CI9" i="26"/>
  <c r="AR9" i="26"/>
  <c r="BE9" i="26"/>
  <c r="BY9" i="26"/>
  <c r="AT9" i="26"/>
  <c r="CK9" i="26"/>
  <c r="CB9" i="26"/>
  <c r="BA9" i="26"/>
  <c r="BP9" i="26"/>
  <c r="CT9" i="26"/>
  <c r="BS9" i="26"/>
  <c r="BM9" i="26"/>
  <c r="BO9" i="26"/>
  <c r="BL9" i="26"/>
  <c r="CD9" i="26"/>
  <c r="CR14" i="26"/>
  <c r="CA14" i="26"/>
  <c r="BY14" i="26"/>
  <c r="CU14" i="26"/>
  <c r="CN14" i="26"/>
  <c r="CO14" i="26"/>
  <c r="CH14" i="26"/>
  <c r="BZ14" i="26"/>
  <c r="AN14" i="26"/>
  <c r="BI14" i="26"/>
  <c r="CQ14" i="26"/>
  <c r="CV14" i="26"/>
  <c r="BE14" i="26"/>
  <c r="CP14" i="26"/>
  <c r="CJ14" i="26"/>
  <c r="AX14" i="26"/>
  <c r="AO14" i="26"/>
  <c r="BQ14" i="26"/>
  <c r="CK14" i="26"/>
  <c r="AM14" i="26"/>
  <c r="AS14" i="26"/>
  <c r="BJ14" i="26"/>
  <c r="BA14" i="26"/>
  <c r="AP14" i="26"/>
  <c r="AQ14" i="26"/>
  <c r="CS14" i="26"/>
  <c r="CI14" i="26"/>
  <c r="CB14" i="26"/>
  <c r="BS14" i="26"/>
  <c r="BL14" i="26"/>
  <c r="BM14" i="26"/>
  <c r="BD14" i="26"/>
  <c r="AT14" i="26"/>
  <c r="BO14" i="26"/>
  <c r="CL14" i="26"/>
  <c r="CC14" i="26"/>
  <c r="BT14" i="26"/>
  <c r="BW14" i="26"/>
  <c r="BN14" i="26"/>
  <c r="BF14" i="26"/>
  <c r="AW14" i="26"/>
  <c r="CT14" i="26"/>
  <c r="CM14" i="26"/>
  <c r="CD14" i="26"/>
  <c r="CE14" i="26"/>
  <c r="BX14" i="26"/>
  <c r="BP14" i="26"/>
  <c r="BK14" i="26"/>
  <c r="BB14" i="26"/>
  <c r="BC14" i="26"/>
  <c r="AR14" i="26"/>
  <c r="AL14" i="26"/>
  <c r="BR14" i="26"/>
  <c r="AN18" i="26"/>
  <c r="AX18" i="26"/>
  <c r="CK18" i="26"/>
  <c r="BA18" i="26"/>
  <c r="CN18" i="26"/>
  <c r="BM18" i="26"/>
  <c r="AR18" i="26"/>
  <c r="CR18" i="26"/>
  <c r="CB18" i="26"/>
  <c r="CS18" i="26"/>
  <c r="BJ18" i="26"/>
  <c r="AM18" i="26"/>
  <c r="CC18" i="26"/>
  <c r="AP18" i="26"/>
  <c r="CO18" i="26"/>
  <c r="BX18" i="26"/>
  <c r="BE18" i="26"/>
  <c r="AT18" i="26"/>
  <c r="CT18" i="26"/>
  <c r="CL18" i="26"/>
  <c r="BI18" i="26"/>
  <c r="CU18" i="26"/>
  <c r="BL18" i="26"/>
  <c r="CP18" i="26"/>
  <c r="BY18" i="26"/>
  <c r="BP18" i="26"/>
  <c r="BR18" i="26"/>
  <c r="CA18" i="26"/>
  <c r="AO18" i="26"/>
  <c r="CD18" i="26"/>
  <c r="BC18" i="26"/>
  <c r="CQ18" i="26"/>
  <c r="CJ18" i="26"/>
  <c r="BB18" i="26"/>
  <c r="BO18" i="26"/>
  <c r="BT18" i="26"/>
  <c r="CI18" i="26"/>
  <c r="BK18" i="26"/>
  <c r="CV18" i="26"/>
  <c r="BD18" i="26"/>
  <c r="BS18" i="26"/>
  <c r="BN18" i="26"/>
  <c r="AL18" i="26"/>
  <c r="CM18" i="26"/>
  <c r="CH18" i="26"/>
  <c r="BF18" i="26"/>
  <c r="AQ18" i="26"/>
  <c r="BZ18" i="26"/>
  <c r="AW18" i="26"/>
  <c r="BW18" i="26"/>
  <c r="BQ18" i="26"/>
  <c r="CE18" i="26"/>
  <c r="AS18" i="26"/>
  <c r="CS26" i="26"/>
  <c r="CK26" i="26"/>
  <c r="CR26" i="26"/>
  <c r="BJ26" i="26"/>
  <c r="CU26" i="26"/>
  <c r="CD26" i="26"/>
  <c r="BM26" i="26"/>
  <c r="AR26" i="26"/>
  <c r="AS26" i="26"/>
  <c r="CQ26" i="26"/>
  <c r="BI26" i="26"/>
  <c r="AT26" i="26"/>
  <c r="CL26" i="26"/>
  <c r="BA26" i="26"/>
  <c r="CO26" i="26"/>
  <c r="BX26" i="26"/>
  <c r="BY26" i="26"/>
  <c r="AM26" i="26"/>
  <c r="CA26" i="26"/>
  <c r="BQ26" i="26"/>
  <c r="BP26" i="26"/>
  <c r="BS26" i="26"/>
  <c r="BB26" i="26"/>
  <c r="CP26" i="26"/>
  <c r="AW26" i="26"/>
  <c r="CJ26" i="26"/>
  <c r="AX26" i="26"/>
  <c r="CM26" i="26"/>
  <c r="BT26" i="26"/>
  <c r="BC26" i="26"/>
  <c r="AL26" i="26"/>
  <c r="CT26" i="26"/>
  <c r="AP26" i="26"/>
  <c r="CI26" i="26"/>
  <c r="BF26" i="26"/>
  <c r="BL26" i="26"/>
  <c r="BZ26" i="26"/>
  <c r="CN26" i="26"/>
  <c r="BD26" i="26"/>
  <c r="AO26" i="26"/>
  <c r="CV26" i="26"/>
  <c r="BN26" i="26"/>
  <c r="BK26" i="26"/>
  <c r="CH26" i="26"/>
  <c r="AN26" i="26"/>
  <c r="CC26" i="26"/>
  <c r="AQ26" i="26"/>
  <c r="BR26" i="26"/>
  <c r="BW26" i="26"/>
  <c r="BE26" i="26"/>
  <c r="CB26" i="26"/>
  <c r="CE26" i="26"/>
  <c r="BO26" i="26"/>
  <c r="CR30" i="26"/>
  <c r="CJ30" i="26"/>
  <c r="BZ30" i="26"/>
  <c r="BP30" i="26"/>
  <c r="BF30" i="26"/>
  <c r="AT30" i="26"/>
  <c r="AL30" i="26"/>
  <c r="CQ30" i="26"/>
  <c r="CI30" i="26"/>
  <c r="BY30" i="26"/>
  <c r="BO30" i="26"/>
  <c r="BE30" i="26"/>
  <c r="AS30" i="26"/>
  <c r="CP30" i="26"/>
  <c r="CH30" i="26"/>
  <c r="BX30" i="26"/>
  <c r="BN30" i="26"/>
  <c r="BD30" i="26"/>
  <c r="AR30" i="26"/>
  <c r="CO30" i="26"/>
  <c r="CE30" i="26"/>
  <c r="BW30" i="26"/>
  <c r="BM30" i="26"/>
  <c r="BC30" i="26"/>
  <c r="AQ30" i="26"/>
  <c r="CV30" i="26"/>
  <c r="CN30" i="26"/>
  <c r="CD30" i="26"/>
  <c r="BT30" i="26"/>
  <c r="BL30" i="26"/>
  <c r="BB30" i="26"/>
  <c r="AP30" i="26"/>
  <c r="CU30" i="26"/>
  <c r="CM30" i="26"/>
  <c r="CC30" i="26"/>
  <c r="BS30" i="26"/>
  <c r="BK30" i="26"/>
  <c r="BA30" i="26"/>
  <c r="AO30" i="26"/>
  <c r="CT30" i="26"/>
  <c r="CL30" i="26"/>
  <c r="CB30" i="26"/>
  <c r="BR30" i="26"/>
  <c r="BJ30" i="26"/>
  <c r="AX30" i="26"/>
  <c r="AN30" i="26"/>
  <c r="CS30" i="26"/>
  <c r="CK30" i="26"/>
  <c r="CA30" i="26"/>
  <c r="BQ30" i="26"/>
  <c r="BI30" i="26"/>
  <c r="AW30" i="26"/>
  <c r="AM30" i="26"/>
  <c r="CR34" i="26"/>
  <c r="CJ34" i="26"/>
  <c r="AT34" i="26"/>
  <c r="BQ34" i="26"/>
  <c r="CM34" i="26"/>
  <c r="BT34" i="26"/>
  <c r="BM34" i="26"/>
  <c r="BX34" i="26"/>
  <c r="CP34" i="26"/>
  <c r="BF34" i="26"/>
  <c r="BE34" i="26"/>
  <c r="CS34" i="26"/>
  <c r="BJ34" i="26"/>
  <c r="AO34" i="26"/>
  <c r="CV34" i="26"/>
  <c r="CO34" i="26"/>
  <c r="AL34" i="26"/>
  <c r="BY34" i="26"/>
  <c r="AM34" i="26"/>
  <c r="CB34" i="26"/>
  <c r="BK34" i="26"/>
  <c r="AP34" i="26"/>
  <c r="AR34" i="26"/>
  <c r="BZ34" i="26"/>
  <c r="BP34" i="26"/>
  <c r="CQ34" i="26"/>
  <c r="BI34" i="26"/>
  <c r="CT34" i="26"/>
  <c r="CC34" i="26"/>
  <c r="BL34" i="26"/>
  <c r="BC34" i="26"/>
  <c r="BN34" i="26"/>
  <c r="BR34" i="26"/>
  <c r="AW34" i="26"/>
  <c r="CL34" i="26"/>
  <c r="BB34" i="26"/>
  <c r="BD34" i="26"/>
  <c r="CA34" i="26"/>
  <c r="CD34" i="26"/>
  <c r="CH34" i="26"/>
  <c r="AS34" i="26"/>
  <c r="CK34" i="26"/>
  <c r="CN34" i="26"/>
  <c r="BO34" i="26"/>
  <c r="BA34" i="26"/>
  <c r="CI34" i="26"/>
  <c r="BS34" i="26"/>
  <c r="AQ34" i="26"/>
  <c r="AN34" i="26"/>
  <c r="CU34" i="26"/>
  <c r="BW34" i="26"/>
  <c r="AX34" i="26"/>
  <c r="CE34" i="26"/>
  <c r="CO38" i="26"/>
  <c r="CE38" i="26"/>
  <c r="BW38" i="26"/>
  <c r="BM38" i="26"/>
  <c r="BC38" i="26"/>
  <c r="AQ38" i="26"/>
  <c r="CV38" i="26"/>
  <c r="CN38" i="26"/>
  <c r="CD38" i="26"/>
  <c r="BT38" i="26"/>
  <c r="BL38" i="26"/>
  <c r="BB38" i="26"/>
  <c r="AP38" i="26"/>
  <c r="CU38" i="26"/>
  <c r="CM38" i="26"/>
  <c r="CC38" i="26"/>
  <c r="BS38" i="26"/>
  <c r="BK38" i="26"/>
  <c r="BA38" i="26"/>
  <c r="AO38" i="26"/>
  <c r="CT38" i="26"/>
  <c r="CL38" i="26"/>
  <c r="CB38" i="26"/>
  <c r="BR38" i="26"/>
  <c r="BJ38" i="26"/>
  <c r="AX38" i="26"/>
  <c r="AN38" i="26"/>
  <c r="CS38" i="26"/>
  <c r="CK38" i="26"/>
  <c r="CA38" i="26"/>
  <c r="BQ38" i="26"/>
  <c r="BI38" i="26"/>
  <c r="AW38" i="26"/>
  <c r="AM38" i="26"/>
  <c r="CR38" i="26"/>
  <c r="CJ38" i="26"/>
  <c r="BZ38" i="26"/>
  <c r="BP38" i="26"/>
  <c r="BF38" i="26"/>
  <c r="AT38" i="26"/>
  <c r="AL38" i="26"/>
  <c r="CQ38" i="26"/>
  <c r="CI38" i="26"/>
  <c r="BY38" i="26"/>
  <c r="BO38" i="26"/>
  <c r="BE38" i="26"/>
  <c r="AS38" i="26"/>
  <c r="CP38" i="26"/>
  <c r="CH38" i="26"/>
  <c r="BX38" i="26"/>
  <c r="BN38" i="26"/>
  <c r="BD38" i="26"/>
  <c r="AR38" i="26"/>
  <c r="CU12" i="26"/>
  <c r="CM12" i="26"/>
  <c r="CC12" i="26"/>
  <c r="BS12" i="26"/>
  <c r="BK12" i="26"/>
  <c r="BA12" i="26"/>
  <c r="AO12" i="26"/>
  <c r="BW12" i="26"/>
  <c r="CT12" i="26"/>
  <c r="CL12" i="26"/>
  <c r="CB12" i="26"/>
  <c r="BR12" i="26"/>
  <c r="BJ12" i="26"/>
  <c r="AX12" i="26"/>
  <c r="AN12" i="26"/>
  <c r="AQ12" i="26"/>
  <c r="CS12" i="26"/>
  <c r="CK12" i="26"/>
  <c r="CA12" i="26"/>
  <c r="BQ12" i="26"/>
  <c r="BI12" i="26"/>
  <c r="AW12" i="26"/>
  <c r="AY12" i="26" s="1"/>
  <c r="AZ12" i="26" s="1"/>
  <c r="AM12" i="26"/>
  <c r="BM12" i="26"/>
  <c r="CR12" i="26"/>
  <c r="CJ12" i="26"/>
  <c r="BZ12" i="26"/>
  <c r="BP12" i="26"/>
  <c r="BF12" i="26"/>
  <c r="AT12" i="26"/>
  <c r="AL12" i="26"/>
  <c r="CE12" i="26"/>
  <c r="CQ12" i="26"/>
  <c r="CI12" i="26"/>
  <c r="BY12" i="26"/>
  <c r="BO12" i="26"/>
  <c r="BE12" i="26"/>
  <c r="AS12" i="26"/>
  <c r="CO12" i="26"/>
  <c r="CP12" i="26"/>
  <c r="CH12" i="26"/>
  <c r="BX12" i="26"/>
  <c r="BN12" i="26"/>
  <c r="BD12" i="26"/>
  <c r="AR12" i="26"/>
  <c r="BC12" i="26"/>
  <c r="CV12" i="26"/>
  <c r="CN12" i="26"/>
  <c r="CD12" i="26"/>
  <c r="BT12" i="26"/>
  <c r="BL12" i="26"/>
  <c r="BB12" i="26"/>
  <c r="AP12" i="26"/>
  <c r="Z12" i="26"/>
  <c r="BR10" i="26"/>
  <c r="CR10" i="26"/>
  <c r="CA10" i="26"/>
  <c r="AO10" i="26"/>
  <c r="CD10" i="26"/>
  <c r="AQ10" i="26"/>
  <c r="CI10" i="26"/>
  <c r="BZ10" i="26"/>
  <c r="BJ10" i="26"/>
  <c r="CK10" i="26"/>
  <c r="CL10" i="26"/>
  <c r="CT10" i="26"/>
  <c r="BS10" i="26"/>
  <c r="BW10" i="26"/>
  <c r="BD10" i="26"/>
  <c r="AX10" i="26"/>
  <c r="AW10" i="26"/>
  <c r="CM10" i="26"/>
  <c r="BB10" i="26"/>
  <c r="CO10" i="26"/>
  <c r="BX10" i="26"/>
  <c r="BE10" i="26"/>
  <c r="AT10" i="26"/>
  <c r="CB10" i="26"/>
  <c r="BQ10" i="26"/>
  <c r="BT10" i="26"/>
  <c r="CP10" i="26"/>
  <c r="BY10" i="26"/>
  <c r="BP10" i="26"/>
  <c r="CC10" i="26"/>
  <c r="BN10" i="26"/>
  <c r="AL10" i="26"/>
  <c r="CU10" i="26"/>
  <c r="CH10" i="26"/>
  <c r="BF10" i="26"/>
  <c r="BC10" i="26"/>
  <c r="CJ10" i="26"/>
  <c r="AM10" i="26"/>
  <c r="BM10" i="26"/>
  <c r="BI10" i="26"/>
  <c r="AP10" i="26"/>
  <c r="CE10" i="26"/>
  <c r="AS10" i="26"/>
  <c r="CS10" i="26"/>
  <c r="BL10" i="26"/>
  <c r="BO10" i="26"/>
  <c r="AN10" i="26"/>
  <c r="BA10" i="26"/>
  <c r="CN10" i="26"/>
  <c r="CQ10" i="26"/>
  <c r="BK10" i="26"/>
  <c r="CV10" i="26"/>
  <c r="AR10" i="26"/>
  <c r="CU22" i="26"/>
  <c r="CM22" i="26"/>
  <c r="CC22" i="26"/>
  <c r="BS22" i="26"/>
  <c r="BK22" i="26"/>
  <c r="BA22" i="26"/>
  <c r="AO22" i="26"/>
  <c r="CT22" i="26"/>
  <c r="CL22" i="26"/>
  <c r="CB22" i="26"/>
  <c r="BR22" i="26"/>
  <c r="BJ22" i="26"/>
  <c r="AX22" i="26"/>
  <c r="AN22" i="26"/>
  <c r="CS22" i="26"/>
  <c r="CK22" i="26"/>
  <c r="CA22" i="26"/>
  <c r="BQ22" i="26"/>
  <c r="BI22" i="26"/>
  <c r="AW22" i="26"/>
  <c r="AM22" i="26"/>
  <c r="CR22" i="26"/>
  <c r="CJ22" i="26"/>
  <c r="BZ22" i="26"/>
  <c r="BP22" i="26"/>
  <c r="BF22" i="26"/>
  <c r="AT22" i="26"/>
  <c r="AL22" i="26"/>
  <c r="CQ22" i="26"/>
  <c r="CI22" i="26"/>
  <c r="BY22" i="26"/>
  <c r="BO22" i="26"/>
  <c r="BE22" i="26"/>
  <c r="AS22" i="26"/>
  <c r="CP22" i="26"/>
  <c r="CH22" i="26"/>
  <c r="BX22" i="26"/>
  <c r="BN22" i="26"/>
  <c r="BD22" i="26"/>
  <c r="AR22" i="26"/>
  <c r="CO22" i="26"/>
  <c r="CE22" i="26"/>
  <c r="BW22" i="26"/>
  <c r="BM22" i="26"/>
  <c r="BC22" i="26"/>
  <c r="AQ22" i="26"/>
  <c r="CV22" i="26"/>
  <c r="CN22" i="26"/>
  <c r="CD22" i="26"/>
  <c r="BT22" i="26"/>
  <c r="BL22" i="26"/>
  <c r="BB22" i="26"/>
  <c r="AP22" i="26"/>
  <c r="CU8" i="26"/>
  <c r="CQ8" i="26"/>
  <c r="BO8" i="26"/>
  <c r="AR8" i="26"/>
  <c r="AP8" i="26"/>
  <c r="BT8" i="26"/>
  <c r="BB8" i="26"/>
  <c r="CI8" i="26"/>
  <c r="BC8" i="26"/>
  <c r="BX8" i="26"/>
  <c r="BY8" i="26"/>
  <c r="BW8" i="26"/>
  <c r="CP8" i="26"/>
  <c r="CN8" i="26"/>
  <c r="CV8" i="26"/>
  <c r="CO8" i="26"/>
  <c r="BE8" i="26"/>
  <c r="CH8" i="26"/>
  <c r="AW8" i="26"/>
  <c r="BP8" i="26"/>
  <c r="CT8" i="26"/>
  <c r="CM8" i="26"/>
  <c r="BL8" i="26"/>
  <c r="BI8" i="26"/>
  <c r="CJ8" i="26"/>
  <c r="AS8" i="26"/>
  <c r="BQ8" i="26"/>
  <c r="AN8" i="26"/>
  <c r="AQ8" i="26"/>
  <c r="CA8" i="26"/>
  <c r="AX8" i="26"/>
  <c r="AO8" i="26"/>
  <c r="BM8" i="26"/>
  <c r="AT8" i="26"/>
  <c r="CK8" i="26"/>
  <c r="BJ8" i="26"/>
  <c r="BA8" i="26"/>
  <c r="CE8" i="26"/>
  <c r="BZ8" i="26"/>
  <c r="BF8" i="26"/>
  <c r="CS8" i="26"/>
  <c r="BR8" i="26"/>
  <c r="BK8" i="26"/>
  <c r="CB8" i="26"/>
  <c r="BD8" i="26"/>
  <c r="CR8" i="26"/>
  <c r="BS8" i="26"/>
  <c r="CD8" i="26"/>
  <c r="BN8" i="26"/>
  <c r="AM8" i="26"/>
  <c r="AL8" i="26"/>
  <c r="CL8" i="26"/>
  <c r="CC8" i="26"/>
  <c r="CD11" i="26"/>
  <c r="AP11" i="26"/>
  <c r="BY11" i="26"/>
  <c r="BT11" i="26"/>
  <c r="BO11" i="26"/>
  <c r="CU11" i="26"/>
  <c r="BL11" i="26"/>
  <c r="BB11" i="26"/>
  <c r="CP11" i="26"/>
  <c r="BE11" i="26"/>
  <c r="CH11" i="26"/>
  <c r="AS11" i="26"/>
  <c r="CM11" i="26"/>
  <c r="AQ11" i="26"/>
  <c r="BN11" i="26"/>
  <c r="BW11" i="26"/>
  <c r="CT11" i="26"/>
  <c r="CN11" i="26"/>
  <c r="CE11" i="26"/>
  <c r="BF11" i="26"/>
  <c r="BI11" i="26"/>
  <c r="CV11" i="26"/>
  <c r="AR11" i="26"/>
  <c r="BP11" i="26"/>
  <c r="BQ11" i="26"/>
  <c r="AN11" i="26"/>
  <c r="AO11" i="26"/>
  <c r="BD11" i="26"/>
  <c r="BZ11" i="26"/>
  <c r="CA11" i="26"/>
  <c r="AX11" i="26"/>
  <c r="BA11" i="26"/>
  <c r="CL11" i="26"/>
  <c r="BX11" i="26"/>
  <c r="CI11" i="26"/>
  <c r="CJ11" i="26"/>
  <c r="BJ11" i="26"/>
  <c r="BK11" i="26"/>
  <c r="CO11" i="26"/>
  <c r="CQ11" i="26"/>
  <c r="CR11" i="26"/>
  <c r="BR11" i="26"/>
  <c r="BS11" i="26"/>
  <c r="CK11" i="26"/>
  <c r="CB11" i="26"/>
  <c r="CC11" i="26"/>
  <c r="BC11" i="26"/>
  <c r="AL11" i="26"/>
  <c r="AM11" i="26"/>
  <c r="BM11" i="26"/>
  <c r="AT11" i="26"/>
  <c r="AW11" i="26"/>
  <c r="CS11" i="26"/>
  <c r="CT15" i="26"/>
  <c r="CK15" i="26"/>
  <c r="CA15" i="26"/>
  <c r="BQ15" i="26"/>
  <c r="BI15" i="26"/>
  <c r="AW15" i="26"/>
  <c r="AM15" i="26"/>
  <c r="AO15" i="26"/>
  <c r="CS15" i="26"/>
  <c r="CJ15" i="26"/>
  <c r="BZ15" i="26"/>
  <c r="BP15" i="26"/>
  <c r="BF15" i="26"/>
  <c r="AT15" i="26"/>
  <c r="AL15" i="26"/>
  <c r="BA15" i="26"/>
  <c r="CQ15" i="26"/>
  <c r="CI15" i="26"/>
  <c r="BY15" i="26"/>
  <c r="BO15" i="26"/>
  <c r="BE15" i="26"/>
  <c r="AS15" i="26"/>
  <c r="BK15" i="26"/>
  <c r="CP15" i="26"/>
  <c r="CH15" i="26"/>
  <c r="BX15" i="26"/>
  <c r="BN15" i="26"/>
  <c r="BD15" i="26"/>
  <c r="AR15" i="26"/>
  <c r="BS15" i="26"/>
  <c r="CO15" i="26"/>
  <c r="CE15" i="26"/>
  <c r="BW15" i="26"/>
  <c r="BM15" i="26"/>
  <c r="BC15" i="26"/>
  <c r="AQ15" i="26"/>
  <c r="CC15" i="26"/>
  <c r="CN15" i="26"/>
  <c r="CD15" i="26"/>
  <c r="BT15" i="26"/>
  <c r="BL15" i="26"/>
  <c r="BB15" i="26"/>
  <c r="AP15" i="26"/>
  <c r="CM15" i="26"/>
  <c r="CV15" i="26"/>
  <c r="CU15" i="26"/>
  <c r="CL15" i="26"/>
  <c r="CB15" i="26"/>
  <c r="BR15" i="26"/>
  <c r="BJ15" i="26"/>
  <c r="AX15" i="26"/>
  <c r="AN15" i="26"/>
  <c r="CR15" i="26"/>
  <c r="CN19" i="26"/>
  <c r="BB19" i="26"/>
  <c r="CI19" i="26"/>
  <c r="AS19" i="26"/>
  <c r="CD19" i="26"/>
  <c r="AP19" i="26"/>
  <c r="BY19" i="26"/>
  <c r="BT19" i="26"/>
  <c r="BO19" i="26"/>
  <c r="CV19" i="26"/>
  <c r="BL19" i="26"/>
  <c r="CQ19" i="26"/>
  <c r="BE19" i="26"/>
  <c r="BM19" i="26"/>
  <c r="CH19" i="26"/>
  <c r="CO19" i="26"/>
  <c r="CU19" i="26"/>
  <c r="BD19" i="26"/>
  <c r="BC19" i="26"/>
  <c r="CJ19" i="26"/>
  <c r="CK19" i="26"/>
  <c r="AX19" i="26"/>
  <c r="BK19" i="26"/>
  <c r="CR19" i="26"/>
  <c r="CS19" i="26"/>
  <c r="BJ19" i="26"/>
  <c r="BS19" i="26"/>
  <c r="BR19" i="26"/>
  <c r="CC19" i="26"/>
  <c r="AR19" i="26"/>
  <c r="AL19" i="26"/>
  <c r="AM19" i="26"/>
  <c r="CB19" i="26"/>
  <c r="CM19" i="26"/>
  <c r="BN19" i="26"/>
  <c r="AT19" i="26"/>
  <c r="AW19" i="26"/>
  <c r="CL19" i="26"/>
  <c r="AQ19" i="26"/>
  <c r="BX19" i="26"/>
  <c r="BF19" i="26"/>
  <c r="BI19" i="26"/>
  <c r="CT19" i="26"/>
  <c r="AO19" i="26"/>
  <c r="BW19" i="26"/>
  <c r="CP19" i="26"/>
  <c r="BP19" i="26"/>
  <c r="BQ19" i="26"/>
  <c r="CE19" i="26"/>
  <c r="BZ19" i="26"/>
  <c r="CA19" i="26"/>
  <c r="AN19" i="26"/>
  <c r="BA19" i="26"/>
  <c r="CP23" i="26"/>
  <c r="CH23" i="26"/>
  <c r="BX23" i="26"/>
  <c r="BN23" i="26"/>
  <c r="BD23" i="26"/>
  <c r="AR23" i="26"/>
  <c r="CO23" i="26"/>
  <c r="CE23" i="26"/>
  <c r="BW23" i="26"/>
  <c r="BM23" i="26"/>
  <c r="BC23" i="26"/>
  <c r="AQ23" i="26"/>
  <c r="CV23" i="26"/>
  <c r="CN23" i="26"/>
  <c r="CD23" i="26"/>
  <c r="BT23" i="26"/>
  <c r="BL23" i="26"/>
  <c r="BB23" i="26"/>
  <c r="AP23" i="26"/>
  <c r="CU23" i="26"/>
  <c r="CM23" i="26"/>
  <c r="CC23" i="26"/>
  <c r="BS23" i="26"/>
  <c r="BK23" i="26"/>
  <c r="BA23" i="26"/>
  <c r="AO23" i="26"/>
  <c r="CT23" i="26"/>
  <c r="CL23" i="26"/>
  <c r="CB23" i="26"/>
  <c r="BR23" i="26"/>
  <c r="BJ23" i="26"/>
  <c r="AX23" i="26"/>
  <c r="AN23" i="26"/>
  <c r="CS23" i="26"/>
  <c r="CK23" i="26"/>
  <c r="CA23" i="26"/>
  <c r="BQ23" i="26"/>
  <c r="BI23" i="26"/>
  <c r="AW23" i="26"/>
  <c r="AM23" i="26"/>
  <c r="CR23" i="26"/>
  <c r="CJ23" i="26"/>
  <c r="BZ23" i="26"/>
  <c r="BP23" i="26"/>
  <c r="BF23" i="26"/>
  <c r="AT23" i="26"/>
  <c r="AL23" i="26"/>
  <c r="CQ23" i="26"/>
  <c r="CI23" i="26"/>
  <c r="BY23" i="26"/>
  <c r="BO23" i="26"/>
  <c r="BE23" i="26"/>
  <c r="AS23" i="26"/>
  <c r="BX27" i="26"/>
  <c r="BQ27" i="26"/>
  <c r="BN27" i="26"/>
  <c r="CS27" i="26"/>
  <c r="BI27" i="26"/>
  <c r="CP27" i="26"/>
  <c r="BD27" i="26"/>
  <c r="CK27" i="26"/>
  <c r="AW27" i="26"/>
  <c r="CH27" i="26"/>
  <c r="AR27" i="26"/>
  <c r="CA27" i="26"/>
  <c r="AM27" i="26"/>
  <c r="CQ27" i="26"/>
  <c r="AS27" i="26"/>
  <c r="BO27" i="26"/>
  <c r="BZ27" i="26"/>
  <c r="CO27" i="26"/>
  <c r="CI27" i="26"/>
  <c r="CJ27" i="26"/>
  <c r="CU27" i="26"/>
  <c r="CD27" i="26"/>
  <c r="CR27" i="26"/>
  <c r="AN27" i="26"/>
  <c r="CN27" i="26"/>
  <c r="AX27" i="26"/>
  <c r="AO27" i="26"/>
  <c r="CV27" i="26"/>
  <c r="AQ27" i="26"/>
  <c r="BJ27" i="26"/>
  <c r="BA27" i="26"/>
  <c r="BC27" i="26"/>
  <c r="BE27" i="26"/>
  <c r="AL27" i="26"/>
  <c r="BR27" i="26"/>
  <c r="BK27" i="26"/>
  <c r="AP27" i="26"/>
  <c r="BM27" i="26"/>
  <c r="BY27" i="26"/>
  <c r="AT27" i="26"/>
  <c r="CB27" i="26"/>
  <c r="BS27" i="26"/>
  <c r="BB27" i="26"/>
  <c r="BW27" i="26"/>
  <c r="BF27" i="26"/>
  <c r="CL27" i="26"/>
  <c r="CC27" i="26"/>
  <c r="BP27" i="26"/>
  <c r="CT27" i="26"/>
  <c r="CM27" i="26"/>
  <c r="BT27" i="26"/>
  <c r="BL27" i="26"/>
  <c r="CE27" i="26"/>
  <c r="CU31" i="26"/>
  <c r="CM31" i="26"/>
  <c r="CC31" i="26"/>
  <c r="BS31" i="26"/>
  <c r="BK31" i="26"/>
  <c r="BA31" i="26"/>
  <c r="AO31" i="26"/>
  <c r="CT31" i="26"/>
  <c r="CL31" i="26"/>
  <c r="CB31" i="26"/>
  <c r="BR31" i="26"/>
  <c r="BJ31" i="26"/>
  <c r="AX31" i="26"/>
  <c r="AN31" i="26"/>
  <c r="CS31" i="26"/>
  <c r="CK31" i="26"/>
  <c r="CA31" i="26"/>
  <c r="BQ31" i="26"/>
  <c r="BI31" i="26"/>
  <c r="AW31" i="26"/>
  <c r="AM31" i="26"/>
  <c r="CR31" i="26"/>
  <c r="CJ31" i="26"/>
  <c r="BZ31" i="26"/>
  <c r="BP31" i="26"/>
  <c r="BF31" i="26"/>
  <c r="AT31" i="26"/>
  <c r="AL31" i="26"/>
  <c r="CQ31" i="26"/>
  <c r="CI31" i="26"/>
  <c r="BY31" i="26"/>
  <c r="BO31" i="26"/>
  <c r="BE31" i="26"/>
  <c r="AS31" i="26"/>
  <c r="CP31" i="26"/>
  <c r="CH31" i="26"/>
  <c r="BX31" i="26"/>
  <c r="BN31" i="26"/>
  <c r="BD31" i="26"/>
  <c r="AR31" i="26"/>
  <c r="CO31" i="26"/>
  <c r="CE31" i="26"/>
  <c r="BW31" i="26"/>
  <c r="BM31" i="26"/>
  <c r="BC31" i="26"/>
  <c r="AQ31" i="26"/>
  <c r="CV31" i="26"/>
  <c r="CN31" i="26"/>
  <c r="CD31" i="26"/>
  <c r="BT31" i="26"/>
  <c r="BL31" i="26"/>
  <c r="BB31" i="26"/>
  <c r="AP31" i="26"/>
  <c r="CR35" i="26"/>
  <c r="BF35" i="26"/>
  <c r="CO35" i="26"/>
  <c r="BC35" i="26"/>
  <c r="CJ35" i="26"/>
  <c r="AW35" i="26"/>
  <c r="CE35" i="26"/>
  <c r="AR35" i="26"/>
  <c r="BZ35" i="26"/>
  <c r="AM35" i="26"/>
  <c r="BW35" i="26"/>
  <c r="BP35" i="26"/>
  <c r="BM35" i="26"/>
  <c r="AS35" i="26"/>
  <c r="AT35" i="26"/>
  <c r="BX35" i="26"/>
  <c r="CP35" i="26"/>
  <c r="CQ35" i="26"/>
  <c r="CV35" i="26"/>
  <c r="BE35" i="26"/>
  <c r="BI35" i="26"/>
  <c r="BJ35" i="26"/>
  <c r="CC35" i="26"/>
  <c r="BT35" i="26"/>
  <c r="BB35" i="26"/>
  <c r="BO35" i="26"/>
  <c r="BQ35" i="26"/>
  <c r="BR35" i="26"/>
  <c r="CM35" i="26"/>
  <c r="CD35" i="26"/>
  <c r="BD35" i="26"/>
  <c r="BY35" i="26"/>
  <c r="CA35" i="26"/>
  <c r="CB35" i="26"/>
  <c r="CU35" i="26"/>
  <c r="CN35" i="26"/>
  <c r="BN35" i="26"/>
  <c r="CI35" i="26"/>
  <c r="CK35" i="26"/>
  <c r="CL35" i="26"/>
  <c r="CH35" i="26"/>
  <c r="CS35" i="26"/>
  <c r="CT35" i="26"/>
  <c r="AP35" i="26"/>
  <c r="BA35" i="26"/>
  <c r="AQ35" i="26"/>
  <c r="BK35" i="26"/>
  <c r="AN35" i="26"/>
  <c r="AL35" i="26"/>
  <c r="AX35" i="26"/>
  <c r="AY35" i="26" s="1"/>
  <c r="AZ35" i="26" s="1"/>
  <c r="AO35" i="26"/>
  <c r="BS35" i="26"/>
  <c r="BL35" i="26"/>
  <c r="CO39" i="26"/>
  <c r="BO39" i="26"/>
  <c r="AP39" i="26"/>
  <c r="CN39" i="26"/>
  <c r="BM39" i="26"/>
  <c r="CI39" i="26"/>
  <c r="BL39" i="26"/>
  <c r="CE39" i="26"/>
  <c r="BE39" i="26"/>
  <c r="CD39" i="26"/>
  <c r="BC39" i="26"/>
  <c r="BY39" i="26"/>
  <c r="BB39" i="26"/>
  <c r="CV39" i="26"/>
  <c r="BW39" i="26"/>
  <c r="AS39" i="26"/>
  <c r="CQ39" i="26"/>
  <c r="BT39" i="26"/>
  <c r="AQ39" i="26"/>
  <c r="AL39" i="26"/>
  <c r="AM39" i="26"/>
  <c r="AX39" i="26"/>
  <c r="BK39" i="26"/>
  <c r="AR39" i="26"/>
  <c r="AT39" i="26"/>
  <c r="AW39" i="26"/>
  <c r="BJ39" i="26"/>
  <c r="BS39" i="26"/>
  <c r="CU39" i="26"/>
  <c r="BD39" i="26"/>
  <c r="BF39" i="26"/>
  <c r="BI39" i="26"/>
  <c r="BR39" i="26"/>
  <c r="CC39" i="26"/>
  <c r="BN39" i="26"/>
  <c r="BP39" i="26"/>
  <c r="BQ39" i="26"/>
  <c r="CB39" i="26"/>
  <c r="CM39" i="26"/>
  <c r="BX39" i="26"/>
  <c r="BZ39" i="26"/>
  <c r="CA39" i="26"/>
  <c r="CL39" i="26"/>
  <c r="CH39" i="26"/>
  <c r="CJ39" i="26"/>
  <c r="CK39" i="26"/>
  <c r="CT39" i="26"/>
  <c r="CP39" i="26"/>
  <c r="CR39" i="26"/>
  <c r="CS39" i="26"/>
  <c r="AO39" i="26"/>
  <c r="AN39" i="26"/>
  <c r="BA39" i="26"/>
  <c r="CQ6" i="26"/>
  <c r="CI6" i="26"/>
  <c r="BY6" i="26"/>
  <c r="BO6" i="26"/>
  <c r="BE6" i="26"/>
  <c r="AS6" i="26"/>
  <c r="CH6" i="26"/>
  <c r="BN6" i="26"/>
  <c r="AR6" i="26"/>
  <c r="BZ6" i="26"/>
  <c r="CP6" i="26"/>
  <c r="BX6" i="26"/>
  <c r="BD6" i="26"/>
  <c r="AT6" i="26"/>
  <c r="CO6" i="26"/>
  <c r="CE6" i="26"/>
  <c r="BW6" i="26"/>
  <c r="BM6" i="26"/>
  <c r="BC6" i="26"/>
  <c r="AQ6" i="26"/>
  <c r="CN6" i="26"/>
  <c r="CD6" i="26"/>
  <c r="BT6" i="26"/>
  <c r="BL6" i="26"/>
  <c r="BB6" i="26"/>
  <c r="BF6" i="26"/>
  <c r="CV6" i="26"/>
  <c r="AP6" i="26"/>
  <c r="AL6" i="26"/>
  <c r="CU6" i="26"/>
  <c r="CM6" i="26"/>
  <c r="CC6" i="26"/>
  <c r="BS6" i="26"/>
  <c r="BK6" i="26"/>
  <c r="BA6" i="26"/>
  <c r="AO6" i="26"/>
  <c r="CJ6" i="26"/>
  <c r="CT6" i="26"/>
  <c r="CL6" i="26"/>
  <c r="CB6" i="26"/>
  <c r="BR6" i="26"/>
  <c r="BJ6" i="26"/>
  <c r="AX6" i="26"/>
  <c r="AN6" i="26"/>
  <c r="CR6" i="26"/>
  <c r="CS6" i="26"/>
  <c r="CK6" i="26"/>
  <c r="CA6" i="26"/>
  <c r="BQ6" i="26"/>
  <c r="BI6" i="26"/>
  <c r="AW6" i="26"/>
  <c r="AM6" i="26"/>
  <c r="BP6" i="26"/>
  <c r="CP7" i="26"/>
  <c r="CH7" i="26"/>
  <c r="BX7" i="26"/>
  <c r="BN7" i="26"/>
  <c r="BD7" i="26"/>
  <c r="AL7" i="26"/>
  <c r="CO7" i="26"/>
  <c r="BM7" i="26"/>
  <c r="AS7" i="26"/>
  <c r="BP7" i="26"/>
  <c r="BW7" i="26"/>
  <c r="BZ7" i="26"/>
  <c r="CV7" i="26"/>
  <c r="CN7" i="26"/>
  <c r="CD7" i="26"/>
  <c r="BT7" i="26"/>
  <c r="BL7" i="26"/>
  <c r="BB7" i="26"/>
  <c r="AR7" i="26"/>
  <c r="BF7" i="26"/>
  <c r="CU7" i="26"/>
  <c r="CM7" i="26"/>
  <c r="CC7" i="26"/>
  <c r="BS7" i="26"/>
  <c r="BK7" i="26"/>
  <c r="BA7" i="26"/>
  <c r="AQ7" i="26"/>
  <c r="AN7" i="26"/>
  <c r="CT7" i="26"/>
  <c r="CL7" i="26"/>
  <c r="CB7" i="26"/>
  <c r="BR7" i="26"/>
  <c r="BJ7" i="26"/>
  <c r="AP7" i="26"/>
  <c r="AO7" i="26"/>
  <c r="AX7" i="26"/>
  <c r="CS7" i="26"/>
  <c r="CK7" i="26"/>
  <c r="CA7" i="26"/>
  <c r="BQ7" i="26"/>
  <c r="BI7" i="26"/>
  <c r="CR7" i="26"/>
  <c r="CQ7" i="26"/>
  <c r="CI7" i="26"/>
  <c r="BY7" i="26"/>
  <c r="BO7" i="26"/>
  <c r="BE7" i="26"/>
  <c r="AW7" i="26"/>
  <c r="AM7" i="26"/>
  <c r="AT7" i="26"/>
  <c r="CE7" i="26"/>
  <c r="BC7" i="26"/>
  <c r="CJ7" i="26"/>
  <c r="E5" i="26"/>
  <c r="AY20" i="26" l="1"/>
  <c r="AY11" i="26"/>
  <c r="AZ11" i="26" s="1"/>
  <c r="BG36" i="26"/>
  <c r="BH36" i="26" s="1"/>
  <c r="Z13" i="26"/>
  <c r="BG30" i="26"/>
  <c r="BH30" i="26" s="1"/>
  <c r="CF30" i="26"/>
  <c r="BG10" i="26"/>
  <c r="N10" i="26" s="1"/>
  <c r="AU14" i="26"/>
  <c r="AV14" i="26" s="1"/>
  <c r="AY16" i="26"/>
  <c r="AY18" i="26"/>
  <c r="AZ18" i="26" s="1"/>
  <c r="BG14" i="26"/>
  <c r="BH14" i="26" s="1"/>
  <c r="CW17" i="26"/>
  <c r="W17" i="26" s="1"/>
  <c r="AU19" i="26"/>
  <c r="CW19" i="26"/>
  <c r="CX19" i="26" s="1"/>
  <c r="BU10" i="26"/>
  <c r="BV10" i="26" s="1"/>
  <c r="AU10" i="26"/>
  <c r="AV10" i="26" s="1"/>
  <c r="BG38" i="26"/>
  <c r="BH38" i="26" s="1"/>
  <c r="CF38" i="26"/>
  <c r="CG38" i="26" s="1"/>
  <c r="AU13" i="26"/>
  <c r="AY21" i="26"/>
  <c r="AZ21" i="26" s="1"/>
  <c r="CF26" i="26"/>
  <c r="T26" i="26" s="1"/>
  <c r="CW29" i="26"/>
  <c r="CX29" i="26" s="1"/>
  <c r="AU29" i="26"/>
  <c r="AV29" i="26" s="1"/>
  <c r="AY29" i="26"/>
  <c r="AZ29" i="26" s="1"/>
  <c r="AU23" i="26"/>
  <c r="AY23" i="26"/>
  <c r="AZ23" i="26" s="1"/>
  <c r="BG19" i="26"/>
  <c r="N19" i="26" s="1"/>
  <c r="AY19" i="26"/>
  <c r="BU36" i="26"/>
  <c r="BV36" i="26" s="1"/>
  <c r="AY39" i="26"/>
  <c r="AZ39" i="26" s="1"/>
  <c r="CF15" i="26"/>
  <c r="CG15" i="26" s="1"/>
  <c r="CW15" i="26"/>
  <c r="CX15" i="26" s="1"/>
  <c r="BG34" i="26"/>
  <c r="N34" i="26" s="1"/>
  <c r="AY14" i="26"/>
  <c r="BG22" i="26"/>
  <c r="BH22" i="26" s="1"/>
  <c r="CW32" i="26"/>
  <c r="CX32" i="26" s="1"/>
  <c r="BU32" i="26"/>
  <c r="CW20" i="26"/>
  <c r="W20" i="26" s="1"/>
  <c r="AU20" i="26"/>
  <c r="AV20" i="26" s="1"/>
  <c r="AE39" i="26"/>
  <c r="AC39" i="26"/>
  <c r="AG39" i="26"/>
  <c r="AI39" i="26"/>
  <c r="CF35" i="26"/>
  <c r="CW31" i="26"/>
  <c r="AU31" i="26"/>
  <c r="AY31" i="26"/>
  <c r="BU27" i="26"/>
  <c r="BU23" i="26"/>
  <c r="BG15" i="26"/>
  <c r="CW11" i="26"/>
  <c r="CF8" i="26"/>
  <c r="AG10" i="26"/>
  <c r="AI10" i="26"/>
  <c r="AC10" i="26"/>
  <c r="AE10" i="26"/>
  <c r="CW12" i="26"/>
  <c r="BG26" i="26"/>
  <c r="BU9" i="26"/>
  <c r="BG24" i="26"/>
  <c r="BU29" i="26"/>
  <c r="BU25" i="26"/>
  <c r="AY25" i="26"/>
  <c r="BU21" i="26"/>
  <c r="BG17" i="26"/>
  <c r="Z32" i="26"/>
  <c r="BU20" i="26"/>
  <c r="CF31" i="26"/>
  <c r="BU31" i="26"/>
  <c r="CF27" i="26"/>
  <c r="BH19" i="26"/>
  <c r="CF19" i="26"/>
  <c r="AU15" i="26"/>
  <c r="AU8" i="26"/>
  <c r="AY8" i="26"/>
  <c r="CW22" i="26"/>
  <c r="AU22" i="26"/>
  <c r="AY22" i="26"/>
  <c r="CF10" i="26"/>
  <c r="AA12" i="26"/>
  <c r="C375" i="29"/>
  <c r="CF12" i="26"/>
  <c r="CW38" i="26"/>
  <c r="AU38" i="26"/>
  <c r="AY38" i="26"/>
  <c r="AY30" i="26"/>
  <c r="BU14" i="26"/>
  <c r="AE16" i="26"/>
  <c r="AI16" i="26"/>
  <c r="AC16" i="26"/>
  <c r="AG16" i="26"/>
  <c r="BU16" i="26"/>
  <c r="BG16" i="26"/>
  <c r="BG13" i="26"/>
  <c r="AE13" i="26"/>
  <c r="AC13" i="26"/>
  <c r="AG13" i="26"/>
  <c r="AI13" i="26"/>
  <c r="AI33" i="26"/>
  <c r="AC33" i="26"/>
  <c r="AG33" i="26"/>
  <c r="AE33" i="26"/>
  <c r="AY17" i="26"/>
  <c r="AG36" i="26"/>
  <c r="AI36" i="26"/>
  <c r="AC36" i="26"/>
  <c r="AE36" i="26"/>
  <c r="AC32" i="26"/>
  <c r="AI32" i="26"/>
  <c r="AE32" i="26"/>
  <c r="AG32" i="26"/>
  <c r="BG32" i="26"/>
  <c r="Z28" i="26"/>
  <c r="K23" i="26"/>
  <c r="AV23" i="26"/>
  <c r="BU39" i="26"/>
  <c r="AU35" i="26"/>
  <c r="CW35" i="26"/>
  <c r="AG27" i="26"/>
  <c r="AI27" i="26"/>
  <c r="AC27" i="26"/>
  <c r="AE27" i="26"/>
  <c r="AE23" i="26"/>
  <c r="AC23" i="26"/>
  <c r="AG23" i="26"/>
  <c r="AI23" i="26"/>
  <c r="AY15" i="26"/>
  <c r="CW8" i="26"/>
  <c r="CF22" i="26"/>
  <c r="BU22" i="26"/>
  <c r="AU12" i="26"/>
  <c r="BU38" i="26"/>
  <c r="CF34" i="26"/>
  <c r="BU34" i="26"/>
  <c r="BU30" i="26"/>
  <c r="CW26" i="26"/>
  <c r="CW16" i="26"/>
  <c r="BU13" i="26"/>
  <c r="AY24" i="26"/>
  <c r="AE37" i="26"/>
  <c r="AG37" i="26"/>
  <c r="AI37" i="26"/>
  <c r="AC37" i="26"/>
  <c r="Z33" i="26"/>
  <c r="BU33" i="26"/>
  <c r="W29" i="26"/>
  <c r="CF25" i="26"/>
  <c r="Z21" i="26"/>
  <c r="AE21" i="26"/>
  <c r="AC21" i="26"/>
  <c r="AG21" i="26"/>
  <c r="AI21" i="26"/>
  <c r="AU17" i="26"/>
  <c r="CF32" i="26"/>
  <c r="AE28" i="26"/>
  <c r="AG28" i="26"/>
  <c r="AI28" i="26"/>
  <c r="AC28" i="26"/>
  <c r="CF39" i="26"/>
  <c r="AU27" i="26"/>
  <c r="AY27" i="26"/>
  <c r="CW27" i="26"/>
  <c r="AC19" i="26"/>
  <c r="AG19" i="26"/>
  <c r="AI19" i="26"/>
  <c r="AE19" i="26"/>
  <c r="BU15" i="26"/>
  <c r="AU11" i="26"/>
  <c r="BG11" i="26"/>
  <c r="CF11" i="26"/>
  <c r="AI8" i="26"/>
  <c r="AC8" i="26"/>
  <c r="AG8" i="26"/>
  <c r="AE8" i="26"/>
  <c r="BG12" i="26"/>
  <c r="N38" i="26"/>
  <c r="AY34" i="26"/>
  <c r="AY26" i="26"/>
  <c r="BU26" i="26"/>
  <c r="CW18" i="26"/>
  <c r="CW9" i="26"/>
  <c r="CF13" i="26"/>
  <c r="CW13" i="26"/>
  <c r="CF24" i="26"/>
  <c r="Z37" i="26"/>
  <c r="AI17" i="26"/>
  <c r="AE17" i="26"/>
  <c r="AC17" i="26"/>
  <c r="AG17" i="26"/>
  <c r="N36" i="26"/>
  <c r="CW36" i="26"/>
  <c r="CW23" i="26"/>
  <c r="BU19" i="26"/>
  <c r="AC11" i="26"/>
  <c r="AG11" i="26"/>
  <c r="AE11" i="26"/>
  <c r="AI11" i="26"/>
  <c r="BU8" i="26"/>
  <c r="BU12" i="26"/>
  <c r="AU34" i="26"/>
  <c r="AE30" i="26"/>
  <c r="AG30" i="26"/>
  <c r="AI30" i="26"/>
  <c r="AC30" i="26"/>
  <c r="AG26" i="26"/>
  <c r="AI26" i="26"/>
  <c r="AC26" i="26"/>
  <c r="AE26" i="26"/>
  <c r="BU18" i="26"/>
  <c r="AG14" i="26"/>
  <c r="AC14" i="26"/>
  <c r="AE14" i="26"/>
  <c r="AI14" i="26"/>
  <c r="CW14" i="26"/>
  <c r="AU9" i="26"/>
  <c r="CF16" i="26"/>
  <c r="CW24" i="26"/>
  <c r="BU24" i="26"/>
  <c r="CW37" i="26"/>
  <c r="AU37" i="26"/>
  <c r="BG25" i="26"/>
  <c r="AI25" i="26"/>
  <c r="AC25" i="26"/>
  <c r="AE25" i="26"/>
  <c r="AG25" i="26"/>
  <c r="CW21" i="26"/>
  <c r="AU21" i="26"/>
  <c r="CF36" i="26"/>
  <c r="CW28" i="26"/>
  <c r="AU28" i="26"/>
  <c r="BG39" i="26"/>
  <c r="Z35" i="26"/>
  <c r="BG23" i="26"/>
  <c r="CF23" i="26"/>
  <c r="AE15" i="26"/>
  <c r="AC15" i="26"/>
  <c r="AG15" i="26"/>
  <c r="AI15" i="26"/>
  <c r="Z11" i="26"/>
  <c r="N22" i="26"/>
  <c r="CW10" i="26"/>
  <c r="CW34" i="26"/>
  <c r="AG34" i="26"/>
  <c r="AI34" i="26"/>
  <c r="AC34" i="26"/>
  <c r="AE34" i="26"/>
  <c r="AU18" i="26"/>
  <c r="BG18" i="26"/>
  <c r="CF14" i="26"/>
  <c r="AY9" i="26"/>
  <c r="CF9" i="26"/>
  <c r="AI9" i="26"/>
  <c r="AC9" i="26"/>
  <c r="AG9" i="26"/>
  <c r="AE9" i="26"/>
  <c r="AU16" i="26"/>
  <c r="AA13" i="26"/>
  <c r="C425" i="29"/>
  <c r="AU24" i="26"/>
  <c r="BG37" i="26"/>
  <c r="CF37" i="26"/>
  <c r="BU37" i="26"/>
  <c r="AU33" i="26"/>
  <c r="CF33" i="26"/>
  <c r="AE29" i="26"/>
  <c r="AG29" i="26"/>
  <c r="AI29" i="26"/>
  <c r="AC29" i="26"/>
  <c r="BG29" i="26"/>
  <c r="CF29" i="26"/>
  <c r="BG21" i="26"/>
  <c r="CF21" i="26"/>
  <c r="BG28" i="26"/>
  <c r="CF28" i="26"/>
  <c r="BU28" i="26"/>
  <c r="AC20" i="26"/>
  <c r="AG20" i="26"/>
  <c r="AI20" i="26"/>
  <c r="AE20" i="26"/>
  <c r="BG20" i="26"/>
  <c r="CF20" i="26"/>
  <c r="K19" i="26"/>
  <c r="AV19" i="26"/>
  <c r="AU6" i="26"/>
  <c r="AV6" i="26" s="1"/>
  <c r="CW39" i="26"/>
  <c r="AU39" i="26"/>
  <c r="BG35" i="26"/>
  <c r="AG35" i="26"/>
  <c r="AI35" i="26"/>
  <c r="AC35" i="26"/>
  <c r="AE35" i="26"/>
  <c r="BU35" i="26"/>
  <c r="AE31" i="26"/>
  <c r="AG31" i="26"/>
  <c r="AI31" i="26"/>
  <c r="AC31" i="26"/>
  <c r="BG31" i="26"/>
  <c r="BG27" i="26"/>
  <c r="BU11" i="26"/>
  <c r="AY10" i="26"/>
  <c r="AE12" i="26"/>
  <c r="AC12" i="26"/>
  <c r="AG12" i="26"/>
  <c r="AI12" i="26"/>
  <c r="N30" i="26"/>
  <c r="CW30" i="26"/>
  <c r="AU30" i="26"/>
  <c r="CF18" i="26"/>
  <c r="AG18" i="26"/>
  <c r="AC18" i="26"/>
  <c r="AI18" i="26"/>
  <c r="AE18" i="26"/>
  <c r="BG9" i="26"/>
  <c r="CW33" i="26"/>
  <c r="BG33" i="26"/>
  <c r="AU25" i="26"/>
  <c r="CW25" i="26"/>
  <c r="BU17" i="26"/>
  <c r="AU36" i="26"/>
  <c r="AY36" i="26"/>
  <c r="W32" i="26"/>
  <c r="AU32" i="26"/>
  <c r="BG8" i="26"/>
  <c r="AE22" i="26"/>
  <c r="AG22" i="26"/>
  <c r="AI22" i="26"/>
  <c r="AC22" i="26"/>
  <c r="BH10" i="26"/>
  <c r="AE38" i="26"/>
  <c r="AG38" i="26"/>
  <c r="AI38" i="26"/>
  <c r="AC38" i="26"/>
  <c r="T38" i="26"/>
  <c r="T30" i="26"/>
  <c r="CG30" i="26"/>
  <c r="AU26" i="26"/>
  <c r="Z16" i="26"/>
  <c r="AZ16" i="26"/>
  <c r="AC24" i="26"/>
  <c r="AE24" i="26"/>
  <c r="AG24" i="26"/>
  <c r="AI24" i="26"/>
  <c r="CX17" i="26"/>
  <c r="CF17" i="26"/>
  <c r="CX20" i="26"/>
  <c r="Z20" i="26"/>
  <c r="AZ20" i="26"/>
  <c r="BG6" i="26"/>
  <c r="BH6" i="26" s="1"/>
  <c r="CW6" i="26"/>
  <c r="CX6" i="26" s="1"/>
  <c r="BU6" i="26"/>
  <c r="BV6" i="26" s="1"/>
  <c r="CF6" i="26"/>
  <c r="AY6" i="26"/>
  <c r="AI6" i="26"/>
  <c r="AG6" i="26"/>
  <c r="AE6" i="26"/>
  <c r="AC6" i="26"/>
  <c r="BU7" i="26"/>
  <c r="BV7" i="26" s="1"/>
  <c r="CW7" i="26"/>
  <c r="CX7" i="26" s="1"/>
  <c r="BG7" i="26"/>
  <c r="BH7" i="26" s="1"/>
  <c r="AU7" i="26"/>
  <c r="AY7" i="26"/>
  <c r="AG7" i="26"/>
  <c r="AE7" i="26"/>
  <c r="AI7" i="26"/>
  <c r="AC7" i="26"/>
  <c r="CF7" i="26"/>
  <c r="B8" i="29"/>
  <c r="W15" i="26" l="1"/>
  <c r="W19" i="26"/>
  <c r="CG26" i="26"/>
  <c r="K20" i="26"/>
  <c r="T15" i="26"/>
  <c r="K10" i="26"/>
  <c r="Z39" i="26"/>
  <c r="C1725" i="29" s="1"/>
  <c r="K29" i="26"/>
  <c r="C1220" i="29" s="1"/>
  <c r="Q36" i="26"/>
  <c r="C1572" i="29" s="1"/>
  <c r="BH34" i="26"/>
  <c r="Z18" i="26"/>
  <c r="AA18" i="26" s="1"/>
  <c r="N14" i="26"/>
  <c r="Q10" i="26"/>
  <c r="R10" i="26" s="1"/>
  <c r="Z29" i="26"/>
  <c r="C1225" i="29" s="1"/>
  <c r="K14" i="26"/>
  <c r="L14" i="26" s="1"/>
  <c r="Z23" i="26"/>
  <c r="AA23" i="26" s="1"/>
  <c r="K6" i="26"/>
  <c r="L6" i="26" s="1"/>
  <c r="BV32" i="26"/>
  <c r="Q32" i="26"/>
  <c r="AZ19" i="26"/>
  <c r="Z19" i="26"/>
  <c r="AV13" i="26"/>
  <c r="K13" i="26"/>
  <c r="AZ14" i="26"/>
  <c r="Z14" i="26"/>
  <c r="BH9" i="26"/>
  <c r="N9" i="26"/>
  <c r="O30" i="26"/>
  <c r="C1271" i="29"/>
  <c r="BH31" i="26"/>
  <c r="N31" i="26"/>
  <c r="C1543" i="29"/>
  <c r="AJ35" i="26"/>
  <c r="T20" i="26"/>
  <c r="CG20" i="26"/>
  <c r="BH28" i="26"/>
  <c r="N28" i="26"/>
  <c r="AH29" i="26"/>
  <c r="C1239" i="29"/>
  <c r="AV24" i="26"/>
  <c r="K24" i="26"/>
  <c r="CG9" i="26"/>
  <c r="T9" i="26"/>
  <c r="C1485" i="29"/>
  <c r="AF34" i="26"/>
  <c r="AJ15" i="26"/>
  <c r="C543" i="29"/>
  <c r="AV28" i="26"/>
  <c r="K28" i="26"/>
  <c r="C1043" i="29"/>
  <c r="AJ25" i="26"/>
  <c r="W14" i="26"/>
  <c r="CX14" i="26"/>
  <c r="C1085" i="29"/>
  <c r="AF26" i="26"/>
  <c r="AV34" i="26"/>
  <c r="K34" i="26"/>
  <c r="W23" i="26"/>
  <c r="CX23" i="26"/>
  <c r="CG24" i="26"/>
  <c r="T24" i="26"/>
  <c r="C1671" i="29"/>
  <c r="O38" i="26"/>
  <c r="AV11" i="26"/>
  <c r="K11" i="26"/>
  <c r="K27" i="26"/>
  <c r="AV27" i="26"/>
  <c r="AF28" i="26"/>
  <c r="C1185" i="29"/>
  <c r="T25" i="26"/>
  <c r="CG25" i="26"/>
  <c r="Z24" i="26"/>
  <c r="AZ24" i="26"/>
  <c r="BV38" i="26"/>
  <c r="Q38" i="26"/>
  <c r="C931" i="29"/>
  <c r="AD23" i="26"/>
  <c r="Q39" i="26"/>
  <c r="BV39" i="26"/>
  <c r="AF32" i="26"/>
  <c r="C1385" i="29"/>
  <c r="C1435" i="29"/>
  <c r="AF33" i="26"/>
  <c r="N13" i="26"/>
  <c r="BH13" i="26"/>
  <c r="AZ30" i="26"/>
  <c r="Z30" i="26"/>
  <c r="BV21" i="26"/>
  <c r="Q21" i="26"/>
  <c r="W11" i="26"/>
  <c r="CX11" i="26"/>
  <c r="AV31" i="26"/>
  <c r="K31" i="26"/>
  <c r="AD22" i="26"/>
  <c r="C881" i="29"/>
  <c r="N20" i="26"/>
  <c r="BH20" i="26"/>
  <c r="R36" i="26"/>
  <c r="C1235" i="29"/>
  <c r="AF29" i="26"/>
  <c r="Z9" i="26"/>
  <c r="AZ9" i="26"/>
  <c r="AD34" i="26"/>
  <c r="C1481" i="29"/>
  <c r="C539" i="29"/>
  <c r="AH15" i="26"/>
  <c r="CX28" i="26"/>
  <c r="W28" i="26"/>
  <c r="BH25" i="26"/>
  <c r="N25" i="26"/>
  <c r="AJ14" i="26"/>
  <c r="C493" i="29"/>
  <c r="AD26" i="26"/>
  <c r="C1081" i="29"/>
  <c r="BV12" i="26"/>
  <c r="Q12" i="26"/>
  <c r="W36" i="26"/>
  <c r="CX36" i="26"/>
  <c r="W13" i="26"/>
  <c r="CX13" i="26"/>
  <c r="BH12" i="26"/>
  <c r="N12" i="26"/>
  <c r="Q15" i="26"/>
  <c r="BV15" i="26"/>
  <c r="T39" i="26"/>
  <c r="CG39" i="26"/>
  <c r="CG32" i="26"/>
  <c r="T32" i="26"/>
  <c r="X29" i="26"/>
  <c r="C1224" i="29"/>
  <c r="Q13" i="26"/>
  <c r="BV13" i="26"/>
  <c r="K12" i="26"/>
  <c r="AV12" i="26"/>
  <c r="AF23" i="26"/>
  <c r="C935" i="29"/>
  <c r="AA39" i="26"/>
  <c r="C1393" i="29"/>
  <c r="AJ32" i="26"/>
  <c r="C1439" i="29"/>
  <c r="AH33" i="26"/>
  <c r="BH16" i="26"/>
  <c r="N16" i="26"/>
  <c r="AZ38" i="26"/>
  <c r="Z38" i="26"/>
  <c r="AZ22" i="26"/>
  <c r="Z22" i="26"/>
  <c r="O19" i="26"/>
  <c r="C721" i="29"/>
  <c r="Z25" i="26"/>
  <c r="AZ25" i="26"/>
  <c r="O34" i="26"/>
  <c r="C1471" i="29"/>
  <c r="BH15" i="26"/>
  <c r="N15" i="26"/>
  <c r="W31" i="26"/>
  <c r="CX31" i="26"/>
  <c r="T17" i="26"/>
  <c r="CG17" i="26"/>
  <c r="C1681" i="29"/>
  <c r="AD38" i="26"/>
  <c r="AJ38" i="26"/>
  <c r="C1693" i="29"/>
  <c r="AF18" i="26"/>
  <c r="C685" i="29"/>
  <c r="C1331" i="29"/>
  <c r="AD31" i="26"/>
  <c r="Q17" i="26"/>
  <c r="BV17" i="26"/>
  <c r="C693" i="29"/>
  <c r="AJ18" i="26"/>
  <c r="C389" i="29"/>
  <c r="AH12" i="26"/>
  <c r="AJ31" i="26"/>
  <c r="C1343" i="29"/>
  <c r="BH35" i="26"/>
  <c r="N35" i="26"/>
  <c r="AF20" i="26"/>
  <c r="C785" i="29"/>
  <c r="CG21" i="26"/>
  <c r="T21" i="26"/>
  <c r="AA29" i="26"/>
  <c r="T14" i="26"/>
  <c r="CG14" i="26"/>
  <c r="C1493" i="29"/>
  <c r="AJ34" i="26"/>
  <c r="C531" i="29"/>
  <c r="AD15" i="26"/>
  <c r="T36" i="26"/>
  <c r="CG36" i="26"/>
  <c r="K37" i="26"/>
  <c r="AV37" i="26"/>
  <c r="AF14" i="26"/>
  <c r="C485" i="29"/>
  <c r="C1093" i="29"/>
  <c r="AJ26" i="26"/>
  <c r="Q8" i="26"/>
  <c r="BV8" i="26"/>
  <c r="O36" i="26"/>
  <c r="C1571" i="29"/>
  <c r="T13" i="26"/>
  <c r="CG13" i="26"/>
  <c r="AF8" i="26"/>
  <c r="C185" i="29"/>
  <c r="C735" i="29"/>
  <c r="AF19" i="26"/>
  <c r="AV17" i="26"/>
  <c r="K17" i="26"/>
  <c r="Q33" i="26"/>
  <c r="BV33" i="26"/>
  <c r="CX16" i="26"/>
  <c r="W16" i="26"/>
  <c r="BV22" i="26"/>
  <c r="Q22" i="26"/>
  <c r="C1135" i="29"/>
  <c r="AF27" i="26"/>
  <c r="C1381" i="29"/>
  <c r="AD32" i="26"/>
  <c r="C1431" i="29"/>
  <c r="AD33" i="26"/>
  <c r="Q16" i="26"/>
  <c r="BV16" i="26"/>
  <c r="K38" i="26"/>
  <c r="AV38" i="26"/>
  <c r="K22" i="26"/>
  <c r="AV22" i="26"/>
  <c r="T27" i="26"/>
  <c r="CG27" i="26"/>
  <c r="Q25" i="26"/>
  <c r="BV25" i="26"/>
  <c r="W12" i="26"/>
  <c r="CX12" i="26"/>
  <c r="U15" i="26"/>
  <c r="C523" i="29"/>
  <c r="T35" i="26"/>
  <c r="CG35" i="26"/>
  <c r="K36" i="26"/>
  <c r="AV36" i="26"/>
  <c r="C1539" i="29"/>
  <c r="AH35" i="26"/>
  <c r="C624" i="29"/>
  <c r="X17" i="26"/>
  <c r="AA16" i="26"/>
  <c r="C575" i="29"/>
  <c r="C1689" i="29"/>
  <c r="AH38" i="26"/>
  <c r="C889" i="29"/>
  <c r="AH22" i="26"/>
  <c r="AA20" i="26"/>
  <c r="C775" i="29"/>
  <c r="C993" i="29"/>
  <c r="AJ24" i="26"/>
  <c r="AV26" i="26"/>
  <c r="K26" i="26"/>
  <c r="C1685" i="29"/>
  <c r="AF38" i="26"/>
  <c r="AF22" i="26"/>
  <c r="C885" i="29"/>
  <c r="CX25" i="26"/>
  <c r="W25" i="26"/>
  <c r="AD18" i="26"/>
  <c r="C681" i="29"/>
  <c r="AD12" i="26"/>
  <c r="C381" i="29"/>
  <c r="C1339" i="29"/>
  <c r="AH31" i="26"/>
  <c r="K39" i="26"/>
  <c r="AV39" i="26"/>
  <c r="C793" i="29"/>
  <c r="AJ20" i="26"/>
  <c r="N21" i="26"/>
  <c r="BH21" i="26"/>
  <c r="CG33" i="26"/>
  <c r="T33" i="26"/>
  <c r="AV16" i="26"/>
  <c r="K16" i="26"/>
  <c r="C470" i="29"/>
  <c r="AH34" i="26"/>
  <c r="C1489" i="29"/>
  <c r="C535" i="29"/>
  <c r="AF15" i="26"/>
  <c r="AV21" i="26"/>
  <c r="K21" i="26"/>
  <c r="CX37" i="26"/>
  <c r="W37" i="26"/>
  <c r="C481" i="29"/>
  <c r="AD14" i="26"/>
  <c r="AH26" i="26"/>
  <c r="C1089" i="29"/>
  <c r="AJ11" i="26"/>
  <c r="C343" i="29"/>
  <c r="AH17" i="26"/>
  <c r="C639" i="29"/>
  <c r="W9" i="26"/>
  <c r="CX9" i="26"/>
  <c r="C189" i="29"/>
  <c r="AH8" i="26"/>
  <c r="AJ19" i="26"/>
  <c r="C743" i="29"/>
  <c r="C843" i="29"/>
  <c r="AJ21" i="26"/>
  <c r="AA33" i="26"/>
  <c r="C1425" i="29"/>
  <c r="O14" i="26"/>
  <c r="C471" i="29"/>
  <c r="T22" i="26"/>
  <c r="CG22" i="26"/>
  <c r="AD27" i="26"/>
  <c r="C1131" i="29"/>
  <c r="C920" i="29"/>
  <c r="L23" i="26"/>
  <c r="AF36" i="26"/>
  <c r="C1585" i="29"/>
  <c r="AJ33" i="26"/>
  <c r="C1443" i="29"/>
  <c r="C589" i="29"/>
  <c r="AH16" i="26"/>
  <c r="W38" i="26"/>
  <c r="CX38" i="26"/>
  <c r="W22" i="26"/>
  <c r="CX22" i="26"/>
  <c r="BV31" i="26"/>
  <c r="Q31" i="26"/>
  <c r="BV29" i="26"/>
  <c r="Q29" i="26"/>
  <c r="AF10" i="26"/>
  <c r="C285" i="29"/>
  <c r="X19" i="26"/>
  <c r="C724" i="29"/>
  <c r="C1743" i="29"/>
  <c r="AJ39" i="26"/>
  <c r="C893" i="29"/>
  <c r="AJ22" i="26"/>
  <c r="C393" i="29"/>
  <c r="AJ12" i="26"/>
  <c r="C989" i="29"/>
  <c r="AH24" i="26"/>
  <c r="N8" i="26"/>
  <c r="BH8" i="26"/>
  <c r="AV25" i="26"/>
  <c r="K25" i="26"/>
  <c r="C689" i="29"/>
  <c r="AH18" i="26"/>
  <c r="C385" i="29"/>
  <c r="AF12" i="26"/>
  <c r="C1335" i="29"/>
  <c r="AF31" i="26"/>
  <c r="CX39" i="26"/>
  <c r="W39" i="26"/>
  <c r="AH20" i="26"/>
  <c r="C789" i="29"/>
  <c r="CG29" i="26"/>
  <c r="T29" i="26"/>
  <c r="AV33" i="26"/>
  <c r="K33" i="26"/>
  <c r="AF9" i="26"/>
  <c r="C235" i="29"/>
  <c r="BH18" i="26"/>
  <c r="N18" i="26"/>
  <c r="CX34" i="26"/>
  <c r="W34" i="26"/>
  <c r="CG23" i="26"/>
  <c r="T23" i="26"/>
  <c r="W21" i="26"/>
  <c r="CX21" i="26"/>
  <c r="Q24" i="26"/>
  <c r="BV24" i="26"/>
  <c r="AH14" i="26"/>
  <c r="C489" i="29"/>
  <c r="AD30" i="26"/>
  <c r="C1281" i="29"/>
  <c r="C335" i="29"/>
  <c r="AF11" i="26"/>
  <c r="C631" i="29"/>
  <c r="AD17" i="26"/>
  <c r="CX18" i="26"/>
  <c r="W18" i="26"/>
  <c r="C181" i="29"/>
  <c r="AD8" i="26"/>
  <c r="C739" i="29"/>
  <c r="AH19" i="26"/>
  <c r="C839" i="29"/>
  <c r="AH21" i="26"/>
  <c r="AD37" i="26"/>
  <c r="C1631" i="29"/>
  <c r="CX26" i="26"/>
  <c r="W26" i="26"/>
  <c r="CX8" i="26"/>
  <c r="W8" i="26"/>
  <c r="C1143" i="29"/>
  <c r="AJ27" i="26"/>
  <c r="C770" i="29"/>
  <c r="L20" i="26"/>
  <c r="C1581" i="29"/>
  <c r="AD36" i="26"/>
  <c r="AJ13" i="26"/>
  <c r="C443" i="29"/>
  <c r="AD16" i="26"/>
  <c r="C581" i="29"/>
  <c r="CG12" i="26"/>
  <c r="T12" i="26"/>
  <c r="AZ8" i="26"/>
  <c r="Z8" i="26"/>
  <c r="T31" i="26"/>
  <c r="CG31" i="26"/>
  <c r="N24" i="26"/>
  <c r="BH24" i="26"/>
  <c r="AD10" i="26"/>
  <c r="C281" i="29"/>
  <c r="BV23" i="26"/>
  <c r="Q23" i="26"/>
  <c r="C1739" i="29"/>
  <c r="AH39" i="26"/>
  <c r="AZ36" i="26"/>
  <c r="Z36" i="26"/>
  <c r="X20" i="26"/>
  <c r="C774" i="29"/>
  <c r="AF24" i="26"/>
  <c r="C985" i="29"/>
  <c r="U30" i="26"/>
  <c r="C1273" i="29"/>
  <c r="C270" i="29"/>
  <c r="L10" i="26"/>
  <c r="X15" i="26"/>
  <c r="C524" i="29"/>
  <c r="CG18" i="26"/>
  <c r="T18" i="26"/>
  <c r="AZ10" i="26"/>
  <c r="Z10" i="26"/>
  <c r="BV35" i="26"/>
  <c r="Q35" i="26"/>
  <c r="C781" i="29"/>
  <c r="AD20" i="26"/>
  <c r="BH29" i="26"/>
  <c r="N29" i="26"/>
  <c r="BV37" i="26"/>
  <c r="Q37" i="26"/>
  <c r="C239" i="29"/>
  <c r="AH9" i="26"/>
  <c r="K18" i="26"/>
  <c r="AV18" i="26"/>
  <c r="CX10" i="26"/>
  <c r="W10" i="26"/>
  <c r="N23" i="26"/>
  <c r="BH23" i="26"/>
  <c r="AH25" i="26"/>
  <c r="C1039" i="29"/>
  <c r="CX24" i="26"/>
  <c r="W24" i="26"/>
  <c r="AJ30" i="26"/>
  <c r="C1293" i="29"/>
  <c r="AH11" i="26"/>
  <c r="C339" i="29"/>
  <c r="AF17" i="26"/>
  <c r="C635" i="29"/>
  <c r="Q26" i="26"/>
  <c r="BV26" i="26"/>
  <c r="C193" i="29"/>
  <c r="AJ8" i="26"/>
  <c r="AD19" i="26"/>
  <c r="C731" i="29"/>
  <c r="AD28" i="26"/>
  <c r="C1181" i="29"/>
  <c r="AD21" i="26"/>
  <c r="C831" i="29"/>
  <c r="AJ37" i="26"/>
  <c r="C1643" i="29"/>
  <c r="BV30" i="26"/>
  <c r="Q30" i="26"/>
  <c r="AZ15" i="26"/>
  <c r="Z15" i="26"/>
  <c r="C1139" i="29"/>
  <c r="AH27" i="26"/>
  <c r="C1175" i="29"/>
  <c r="AA28" i="26"/>
  <c r="AJ36" i="26"/>
  <c r="C1593" i="29"/>
  <c r="AH13" i="26"/>
  <c r="C439" i="29"/>
  <c r="C593" i="29"/>
  <c r="AJ16" i="26"/>
  <c r="AV8" i="26"/>
  <c r="K8" i="26"/>
  <c r="Q20" i="26"/>
  <c r="BV20" i="26"/>
  <c r="Q9" i="26"/>
  <c r="BV9" i="26"/>
  <c r="C293" i="29"/>
  <c r="AJ10" i="26"/>
  <c r="C1731" i="29"/>
  <c r="AD39" i="26"/>
  <c r="AD24" i="26"/>
  <c r="C981" i="29"/>
  <c r="K32" i="26"/>
  <c r="AV32" i="26"/>
  <c r="BH33" i="26"/>
  <c r="N33" i="26"/>
  <c r="K30" i="26"/>
  <c r="AV30" i="26"/>
  <c r="BV11" i="26"/>
  <c r="Q11" i="26"/>
  <c r="C1535" i="29"/>
  <c r="AF35" i="26"/>
  <c r="BV28" i="26"/>
  <c r="Q28" i="26"/>
  <c r="AD29" i="26"/>
  <c r="C1231" i="29"/>
  <c r="CG37" i="26"/>
  <c r="T37" i="26"/>
  <c r="C231" i="29"/>
  <c r="AD9" i="26"/>
  <c r="O22" i="26"/>
  <c r="C871" i="29"/>
  <c r="AA35" i="26"/>
  <c r="C1525" i="29"/>
  <c r="C1035" i="29"/>
  <c r="AF25" i="26"/>
  <c r="T16" i="26"/>
  <c r="CG16" i="26"/>
  <c r="C1289" i="29"/>
  <c r="AH30" i="26"/>
  <c r="AD11" i="26"/>
  <c r="C331" i="29"/>
  <c r="AJ17" i="26"/>
  <c r="C643" i="29"/>
  <c r="AZ26" i="26"/>
  <c r="Z26" i="26"/>
  <c r="CG11" i="26"/>
  <c r="T11" i="26"/>
  <c r="W27" i="26"/>
  <c r="CX27" i="26"/>
  <c r="AJ28" i="26"/>
  <c r="C1193" i="29"/>
  <c r="AF21" i="26"/>
  <c r="C835" i="29"/>
  <c r="AH37" i="26"/>
  <c r="C1639" i="29"/>
  <c r="BV34" i="26"/>
  <c r="Q34" i="26"/>
  <c r="AJ23" i="26"/>
  <c r="C943" i="29"/>
  <c r="W35" i="26"/>
  <c r="CX35" i="26"/>
  <c r="BH32" i="26"/>
  <c r="N32" i="26"/>
  <c r="AH36" i="26"/>
  <c r="C1589" i="29"/>
  <c r="AD13" i="26"/>
  <c r="C431" i="29"/>
  <c r="C585" i="29"/>
  <c r="AF16" i="26"/>
  <c r="K15" i="26"/>
  <c r="AV15" i="26"/>
  <c r="C1375" i="29"/>
  <c r="AA32" i="26"/>
  <c r="C675" i="29"/>
  <c r="C289" i="29"/>
  <c r="AH10" i="26"/>
  <c r="BV27" i="26"/>
  <c r="Q27" i="26"/>
  <c r="AF39" i="26"/>
  <c r="C1735" i="29"/>
  <c r="C1673" i="29"/>
  <c r="U38" i="26"/>
  <c r="C271" i="29"/>
  <c r="O10" i="26"/>
  <c r="C1374" i="29"/>
  <c r="X32" i="26"/>
  <c r="CX33" i="26"/>
  <c r="W33" i="26"/>
  <c r="W30" i="26"/>
  <c r="CX30" i="26"/>
  <c r="BH27" i="26"/>
  <c r="N27" i="26"/>
  <c r="C1531" i="29"/>
  <c r="AD35" i="26"/>
  <c r="C720" i="29"/>
  <c r="L19" i="26"/>
  <c r="T28" i="26"/>
  <c r="CG28" i="26"/>
  <c r="C1243" i="29"/>
  <c r="AJ29" i="26"/>
  <c r="BH37" i="26"/>
  <c r="N37" i="26"/>
  <c r="AJ9" i="26"/>
  <c r="C243" i="29"/>
  <c r="U26" i="26"/>
  <c r="C1073" i="29"/>
  <c r="AA11" i="26"/>
  <c r="C325" i="29"/>
  <c r="BH39" i="26"/>
  <c r="N39" i="26"/>
  <c r="AD25" i="26"/>
  <c r="C1031" i="29"/>
  <c r="AV9" i="26"/>
  <c r="K9" i="26"/>
  <c r="BV18" i="26"/>
  <c r="Q18" i="26"/>
  <c r="AF30" i="26"/>
  <c r="C1285" i="29"/>
  <c r="BV19" i="26"/>
  <c r="Q19" i="26"/>
  <c r="AA37" i="26"/>
  <c r="C1625" i="29"/>
  <c r="AZ34" i="26"/>
  <c r="Z34" i="26"/>
  <c r="BH11" i="26"/>
  <c r="N11" i="26"/>
  <c r="AZ27" i="26"/>
  <c r="Z27" i="26"/>
  <c r="AH28" i="26"/>
  <c r="C1189" i="29"/>
  <c r="AA21" i="26"/>
  <c r="C825" i="29"/>
  <c r="AF37" i="26"/>
  <c r="C1635" i="29"/>
  <c r="CG34" i="26"/>
  <c r="T34" i="26"/>
  <c r="C939" i="29"/>
  <c r="AH23" i="26"/>
  <c r="K35" i="26"/>
  <c r="AV35" i="26"/>
  <c r="AH32" i="26"/>
  <c r="C1389" i="29"/>
  <c r="AZ17" i="26"/>
  <c r="Z17" i="26"/>
  <c r="AF13" i="26"/>
  <c r="C435" i="29"/>
  <c r="BV14" i="26"/>
  <c r="Q14" i="26"/>
  <c r="CG10" i="26"/>
  <c r="T10" i="26"/>
  <c r="T19" i="26"/>
  <c r="CG19" i="26"/>
  <c r="N17" i="26"/>
  <c r="BH17" i="26"/>
  <c r="BH26" i="26"/>
  <c r="N26" i="26"/>
  <c r="T8" i="26"/>
  <c r="CG8" i="26"/>
  <c r="AZ31" i="26"/>
  <c r="Z31" i="26"/>
  <c r="N6" i="26"/>
  <c r="O6" i="26" s="1"/>
  <c r="Q6" i="26"/>
  <c r="R6" i="26" s="1"/>
  <c r="W6" i="26"/>
  <c r="X6" i="26" s="1"/>
  <c r="C89" i="29"/>
  <c r="AH6" i="26"/>
  <c r="C93" i="29"/>
  <c r="AJ6" i="26"/>
  <c r="AZ6" i="26"/>
  <c r="Z6" i="26"/>
  <c r="AF6" i="26"/>
  <c r="C85" i="29"/>
  <c r="CG6" i="26"/>
  <c r="T6" i="26"/>
  <c r="AD6" i="26"/>
  <c r="C81" i="29"/>
  <c r="Q7" i="26"/>
  <c r="N7" i="26"/>
  <c r="W7" i="26"/>
  <c r="AD7" i="26"/>
  <c r="C131" i="29"/>
  <c r="AF7" i="26"/>
  <c r="C135" i="29"/>
  <c r="CG7" i="26"/>
  <c r="T7" i="26"/>
  <c r="AH7" i="26"/>
  <c r="C139" i="29"/>
  <c r="AJ7" i="26"/>
  <c r="C143" i="29"/>
  <c r="AZ7" i="26"/>
  <c r="Z7" i="26"/>
  <c r="K7" i="26"/>
  <c r="AV7" i="26"/>
  <c r="AL43" i="4"/>
  <c r="CM43" i="26" s="1"/>
  <c r="BM43" i="4"/>
  <c r="AX43" i="26" s="1"/>
  <c r="BF43" i="4"/>
  <c r="CV43" i="26" s="1"/>
  <c r="DA43" i="26"/>
  <c r="CZ43" i="26"/>
  <c r="CY43" i="26"/>
  <c r="BZ48" i="26"/>
  <c r="AL41" i="4"/>
  <c r="CM41" i="26" s="1"/>
  <c r="AL42" i="4"/>
  <c r="CM42" i="26" s="1"/>
  <c r="AL45" i="4"/>
  <c r="CM45" i="26" s="1"/>
  <c r="AL44" i="4"/>
  <c r="CM44" i="26" s="1"/>
  <c r="AK41" i="4"/>
  <c r="CL41" i="26" s="1"/>
  <c r="AK42" i="4"/>
  <c r="CL42" i="26" s="1"/>
  <c r="AK45" i="4"/>
  <c r="CL45" i="26" s="1"/>
  <c r="AK44" i="4"/>
  <c r="CL44" i="26" s="1"/>
  <c r="S41" i="4"/>
  <c r="BJ41" i="26" s="1"/>
  <c r="S42" i="4"/>
  <c r="BJ42" i="26" s="1"/>
  <c r="S45" i="4"/>
  <c r="BJ45" i="26" s="1"/>
  <c r="S44" i="4"/>
  <c r="BJ44" i="26" s="1"/>
  <c r="D5" i="26"/>
  <c r="A10" i="29" s="1"/>
  <c r="F5" i="26"/>
  <c r="BA41" i="4"/>
  <c r="BT41" i="26" s="1"/>
  <c r="BA42" i="4"/>
  <c r="BT42" i="26" s="1"/>
  <c r="AZ41" i="4"/>
  <c r="CE41" i="26" s="1"/>
  <c r="AZ42" i="4"/>
  <c r="CE42" i="26" s="1"/>
  <c r="AY41" i="4"/>
  <c r="CD41" i="26" s="1"/>
  <c r="AY42" i="4"/>
  <c r="CD42" i="26" s="1"/>
  <c r="AX41" i="4"/>
  <c r="CC41" i="26" s="1"/>
  <c r="AX42" i="4"/>
  <c r="CC42" i="26" s="1"/>
  <c r="BA45" i="4"/>
  <c r="BT45" i="26" s="1"/>
  <c r="AZ45" i="4"/>
  <c r="CE45" i="26" s="1"/>
  <c r="AY45" i="4"/>
  <c r="CD45" i="26" s="1"/>
  <c r="AX45" i="4"/>
  <c r="CC45" i="26" s="1"/>
  <c r="BA44" i="4"/>
  <c r="BT44" i="26" s="1"/>
  <c r="AZ44" i="4"/>
  <c r="CE44" i="26" s="1"/>
  <c r="AY44" i="4"/>
  <c r="CD44" i="26" s="1"/>
  <c r="AX44" i="4"/>
  <c r="CC44" i="26" s="1"/>
  <c r="T41" i="4"/>
  <c r="BK41" i="26" s="1"/>
  <c r="T42" i="4"/>
  <c r="BK42" i="26" s="1"/>
  <c r="R41" i="4"/>
  <c r="BI41" i="26" s="1"/>
  <c r="R42" i="4"/>
  <c r="BI42" i="26" s="1"/>
  <c r="T45" i="4"/>
  <c r="BK45" i="26" s="1"/>
  <c r="U45" i="4"/>
  <c r="BL45" i="26" s="1"/>
  <c r="R45" i="4"/>
  <c r="BI45" i="26" s="1"/>
  <c r="T44" i="4"/>
  <c r="BK44" i="26" s="1"/>
  <c r="U44" i="4"/>
  <c r="BL44" i="26" s="1"/>
  <c r="R44" i="4"/>
  <c r="BI44" i="26" s="1"/>
  <c r="U42" i="4"/>
  <c r="BL42" i="26" s="1"/>
  <c r="U41" i="4"/>
  <c r="BL41" i="26" s="1"/>
  <c r="AD41" i="4"/>
  <c r="BW41" i="26" s="1"/>
  <c r="AD42" i="4"/>
  <c r="BW42" i="26" s="1"/>
  <c r="AC41" i="4"/>
  <c r="CJ41" i="26" s="1"/>
  <c r="AC42" i="4"/>
  <c r="CJ42" i="26" s="1"/>
  <c r="AB41" i="4"/>
  <c r="CI41" i="26" s="1"/>
  <c r="AB42" i="4"/>
  <c r="CI42" i="26" s="1"/>
  <c r="AA41" i="4"/>
  <c r="CH41" i="26" s="1"/>
  <c r="AA42" i="4"/>
  <c r="CH42" i="26" s="1"/>
  <c r="AD45" i="4"/>
  <c r="BW45" i="26" s="1"/>
  <c r="AC45" i="4"/>
  <c r="CJ45" i="26" s="1"/>
  <c r="AB45" i="4"/>
  <c r="CI45" i="26" s="1"/>
  <c r="AA45" i="4"/>
  <c r="CH45" i="26" s="1"/>
  <c r="AD44" i="4"/>
  <c r="BW44" i="26" s="1"/>
  <c r="AC44" i="4"/>
  <c r="CJ44" i="26" s="1"/>
  <c r="AB44" i="4"/>
  <c r="CI44" i="26" s="1"/>
  <c r="AA44" i="4"/>
  <c r="CH44" i="26" s="1"/>
  <c r="Z41" i="4"/>
  <c r="BQ41" i="26" s="1"/>
  <c r="Z42" i="4"/>
  <c r="BQ42" i="26" s="1"/>
  <c r="Y41" i="4"/>
  <c r="BP41" i="26" s="1"/>
  <c r="Y42" i="4"/>
  <c r="BP42" i="26" s="1"/>
  <c r="X41" i="4"/>
  <c r="BO41" i="26" s="1"/>
  <c r="X42" i="4"/>
  <c r="BO42" i="26" s="1"/>
  <c r="W41" i="4"/>
  <c r="BN41" i="26" s="1"/>
  <c r="W42" i="4"/>
  <c r="BN42" i="26" s="1"/>
  <c r="V41" i="4"/>
  <c r="BM41" i="26" s="1"/>
  <c r="V42" i="4"/>
  <c r="BM42" i="26" s="1"/>
  <c r="Z45" i="4"/>
  <c r="BQ45" i="26" s="1"/>
  <c r="Y45" i="4"/>
  <c r="BP45" i="26" s="1"/>
  <c r="X45" i="4"/>
  <c r="BO45" i="26" s="1"/>
  <c r="W45" i="4"/>
  <c r="BN45" i="26" s="1"/>
  <c r="V45" i="4"/>
  <c r="BM45" i="26" s="1"/>
  <c r="Z44" i="4"/>
  <c r="BQ44" i="26" s="1"/>
  <c r="Y44" i="4"/>
  <c r="BP44" i="26" s="1"/>
  <c r="X44" i="4"/>
  <c r="BO44" i="26" s="1"/>
  <c r="W44" i="4"/>
  <c r="BN44" i="26" s="1"/>
  <c r="V44" i="4"/>
  <c r="BM44" i="26" s="1"/>
  <c r="Q41" i="4"/>
  <c r="AP41" i="26" s="1"/>
  <c r="Q42" i="4"/>
  <c r="AP42" i="26" s="1"/>
  <c r="Q45" i="4"/>
  <c r="AP45" i="26" s="1"/>
  <c r="Q44" i="4"/>
  <c r="AP44" i="26" s="1"/>
  <c r="P41" i="4"/>
  <c r="AO41" i="26" s="1"/>
  <c r="P42" i="4"/>
  <c r="AO42" i="26" s="1"/>
  <c r="O41" i="4"/>
  <c r="AN41" i="26" s="1"/>
  <c r="O42" i="4"/>
  <c r="AN42" i="26" s="1"/>
  <c r="P45" i="4"/>
  <c r="AO45" i="26" s="1"/>
  <c r="O45" i="4"/>
  <c r="AN45" i="26" s="1"/>
  <c r="P44" i="4"/>
  <c r="AO44" i="26" s="1"/>
  <c r="O44" i="4"/>
  <c r="AN44" i="26" s="1"/>
  <c r="AN44" i="4"/>
  <c r="CO44" i="26" s="1"/>
  <c r="AO44" i="4"/>
  <c r="BR44" i="26" s="1"/>
  <c r="AP44" i="4"/>
  <c r="BS44" i="26" s="1"/>
  <c r="AQ44" i="4"/>
  <c r="BA44" i="26" s="1"/>
  <c r="AR44" i="4"/>
  <c r="AS44" i="4"/>
  <c r="CP44" i="26" s="1"/>
  <c r="AT44" i="4"/>
  <c r="CQ44" i="26" s="1"/>
  <c r="AU44" i="4"/>
  <c r="AT44" i="26" s="1"/>
  <c r="AV44" i="4"/>
  <c r="AW44" i="4"/>
  <c r="CB44" i="26" s="1"/>
  <c r="BB44" i="4"/>
  <c r="CR44" i="26" s="1"/>
  <c r="BC44" i="4"/>
  <c r="CS44" i="26" s="1"/>
  <c r="BD44" i="4"/>
  <c r="CT44" i="26" s="1"/>
  <c r="BE44" i="4"/>
  <c r="CU44" i="26" s="1"/>
  <c r="BM41" i="4"/>
  <c r="AX41" i="26" s="1"/>
  <c r="BM42" i="4"/>
  <c r="AX42" i="26" s="1"/>
  <c r="BL41" i="4"/>
  <c r="BL42" i="4"/>
  <c r="BK41" i="4"/>
  <c r="BF41" i="26" s="1"/>
  <c r="BK42" i="4"/>
  <c r="BM45" i="4"/>
  <c r="AX45" i="26" s="1"/>
  <c r="BL45" i="4"/>
  <c r="BK45" i="4"/>
  <c r="BM44" i="4"/>
  <c r="AX44" i="26" s="1"/>
  <c r="BL44" i="4"/>
  <c r="BK44" i="4"/>
  <c r="BJ41" i="4"/>
  <c r="BE41" i="26" s="1"/>
  <c r="BJ42" i="4"/>
  <c r="BE42" i="26" s="1"/>
  <c r="BI41" i="4"/>
  <c r="BD41" i="26" s="1"/>
  <c r="BI42" i="4"/>
  <c r="BD42" i="26" s="1"/>
  <c r="BH41" i="4"/>
  <c r="BC41" i="26" s="1"/>
  <c r="BH42" i="4"/>
  <c r="BC42" i="26" s="1"/>
  <c r="BG41" i="4"/>
  <c r="BB41" i="26" s="1"/>
  <c r="BG42" i="4"/>
  <c r="BB42" i="26" s="1"/>
  <c r="BF41" i="4"/>
  <c r="CV41" i="26" s="1"/>
  <c r="BF42" i="4"/>
  <c r="CV42" i="26" s="1"/>
  <c r="BE41" i="4"/>
  <c r="CU41" i="26" s="1"/>
  <c r="BE42" i="4"/>
  <c r="CU42" i="26" s="1"/>
  <c r="BD41" i="4"/>
  <c r="CT41" i="26" s="1"/>
  <c r="BD42" i="4"/>
  <c r="CT42" i="26" s="1"/>
  <c r="BC41" i="4"/>
  <c r="CS41" i="26" s="1"/>
  <c r="BC42" i="4"/>
  <c r="CS42" i="26" s="1"/>
  <c r="BB41" i="4"/>
  <c r="CR41" i="26" s="1"/>
  <c r="BB42" i="4"/>
  <c r="CR42" i="26" s="1"/>
  <c r="BJ45" i="4"/>
  <c r="BE45" i="26" s="1"/>
  <c r="BI45" i="4"/>
  <c r="BD45" i="26" s="1"/>
  <c r="BH45" i="4"/>
  <c r="BC45" i="26" s="1"/>
  <c r="BG45" i="4"/>
  <c r="BB45" i="26" s="1"/>
  <c r="BF45" i="4"/>
  <c r="CV45" i="26" s="1"/>
  <c r="BE45" i="4"/>
  <c r="CU45" i="26" s="1"/>
  <c r="BD45" i="4"/>
  <c r="CT45" i="26" s="1"/>
  <c r="BC45" i="4"/>
  <c r="CS45" i="26" s="1"/>
  <c r="BB45" i="4"/>
  <c r="CR45" i="26" s="1"/>
  <c r="BJ44" i="4"/>
  <c r="BE44" i="26" s="1"/>
  <c r="BI44" i="4"/>
  <c r="BD44" i="26" s="1"/>
  <c r="BH44" i="4"/>
  <c r="BC44" i="26" s="1"/>
  <c r="BG44" i="4"/>
  <c r="BB44" i="26" s="1"/>
  <c r="BF44" i="4"/>
  <c r="CV44" i="26" s="1"/>
  <c r="AW41" i="4"/>
  <c r="CB41" i="26" s="1"/>
  <c r="AW42" i="4"/>
  <c r="CB42" i="26" s="1"/>
  <c r="AV41" i="4"/>
  <c r="AV42" i="4"/>
  <c r="AU41" i="4"/>
  <c r="AT41" i="26" s="1"/>
  <c r="AU42" i="4"/>
  <c r="AT42" i="26" s="1"/>
  <c r="AT41" i="4"/>
  <c r="CQ41" i="26" s="1"/>
  <c r="AT42" i="4"/>
  <c r="CQ42" i="26" s="1"/>
  <c r="AS41" i="4"/>
  <c r="CP41" i="26" s="1"/>
  <c r="AS42" i="4"/>
  <c r="CP42" i="26" s="1"/>
  <c r="AR41" i="4"/>
  <c r="AR42" i="4"/>
  <c r="AQ41" i="4"/>
  <c r="BA41" i="26" s="1"/>
  <c r="AQ42" i="4"/>
  <c r="BA42" i="26" s="1"/>
  <c r="AP41" i="4"/>
  <c r="BS41" i="26" s="1"/>
  <c r="AP42" i="4"/>
  <c r="BS42" i="26" s="1"/>
  <c r="AO41" i="4"/>
  <c r="BR41" i="26" s="1"/>
  <c r="AO42" i="4"/>
  <c r="BR42" i="26" s="1"/>
  <c r="AN41" i="4"/>
  <c r="AN42" i="4"/>
  <c r="CO42" i="26" s="1"/>
  <c r="AM41" i="4"/>
  <c r="CN41" i="26" s="1"/>
  <c r="AM42" i="4"/>
  <c r="CN42" i="26" s="1"/>
  <c r="AJ41" i="4"/>
  <c r="CK41" i="26" s="1"/>
  <c r="AJ42" i="4"/>
  <c r="CK42" i="26" s="1"/>
  <c r="AI41" i="4"/>
  <c r="AS41" i="26" s="1"/>
  <c r="AI42" i="4"/>
  <c r="AS42" i="26" s="1"/>
  <c r="AH41" i="4"/>
  <c r="AR41" i="26" s="1"/>
  <c r="AH42" i="4"/>
  <c r="AR42" i="26" s="1"/>
  <c r="AG41" i="4"/>
  <c r="AQ41" i="26" s="1"/>
  <c r="AG42" i="4"/>
  <c r="AQ42" i="26" s="1"/>
  <c r="AF41" i="4"/>
  <c r="BY41" i="26" s="1"/>
  <c r="AF42" i="4"/>
  <c r="BY42" i="26" s="1"/>
  <c r="AE41" i="4"/>
  <c r="BX41" i="26" s="1"/>
  <c r="AE42" i="4"/>
  <c r="BX42" i="26" s="1"/>
  <c r="N41" i="4"/>
  <c r="AM41" i="26" s="1"/>
  <c r="N42" i="4"/>
  <c r="AM42" i="26" s="1"/>
  <c r="M41" i="4"/>
  <c r="AL41" i="26" s="1"/>
  <c r="M42" i="4"/>
  <c r="AL42" i="26" s="1"/>
  <c r="AW45" i="4"/>
  <c r="CB45" i="26" s="1"/>
  <c r="AV45" i="4"/>
  <c r="AU45" i="4"/>
  <c r="AT45" i="26" s="1"/>
  <c r="AT45" i="4"/>
  <c r="CQ45" i="26" s="1"/>
  <c r="AS45" i="4"/>
  <c r="CP45" i="26" s="1"/>
  <c r="AR45" i="4"/>
  <c r="AQ45" i="4"/>
  <c r="BA45" i="26" s="1"/>
  <c r="AP45" i="4"/>
  <c r="BS45" i="26" s="1"/>
  <c r="AO45" i="4"/>
  <c r="BR45" i="26" s="1"/>
  <c r="AN45" i="4"/>
  <c r="CO45" i="26" s="1"/>
  <c r="AM45" i="4"/>
  <c r="CN45" i="26" s="1"/>
  <c r="AJ45" i="4"/>
  <c r="CK45" i="26" s="1"/>
  <c r="AI45" i="4"/>
  <c r="AS45" i="26" s="1"/>
  <c r="AH45" i="4"/>
  <c r="AR45" i="26" s="1"/>
  <c r="AG45" i="4"/>
  <c r="AQ45" i="26" s="1"/>
  <c r="AF45" i="4"/>
  <c r="BY45" i="26" s="1"/>
  <c r="AE45" i="4"/>
  <c r="BX45" i="26" s="1"/>
  <c r="AM44" i="4"/>
  <c r="CN44" i="26" s="1"/>
  <c r="AJ44" i="4"/>
  <c r="CK44" i="26" s="1"/>
  <c r="AI44" i="4"/>
  <c r="AS44" i="26" s="1"/>
  <c r="AH44" i="4"/>
  <c r="AR44" i="26" s="1"/>
  <c r="AG44" i="4"/>
  <c r="AQ44" i="26" s="1"/>
  <c r="AF44" i="4"/>
  <c r="BY44" i="26" s="1"/>
  <c r="AE44" i="4"/>
  <c r="BX44" i="26" s="1"/>
  <c r="N45" i="4"/>
  <c r="AM45" i="26" s="1"/>
  <c r="M45" i="4"/>
  <c r="AL45" i="26" s="1"/>
  <c r="N44" i="4"/>
  <c r="AM44" i="26" s="1"/>
  <c r="M44" i="4"/>
  <c r="AL44" i="26" s="1"/>
  <c r="AL48" i="26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8" i="4"/>
  <c r="E39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8" i="4"/>
  <c r="D39" i="4"/>
  <c r="E5" i="4"/>
  <c r="D5" i="4"/>
  <c r="L29" i="26" l="1"/>
  <c r="C70" i="29"/>
  <c r="H10" i="26"/>
  <c r="B267" i="29" s="1"/>
  <c r="C268" i="29" s="1"/>
  <c r="C272" i="29"/>
  <c r="C925" i="29"/>
  <c r="H20" i="26"/>
  <c r="I20" i="26" s="1"/>
  <c r="C71" i="29"/>
  <c r="H23" i="26"/>
  <c r="I23" i="26" s="1"/>
  <c r="H29" i="26"/>
  <c r="B1217" i="29" s="1"/>
  <c r="C1218" i="29" s="1"/>
  <c r="AA14" i="26"/>
  <c r="C475" i="29"/>
  <c r="H39" i="26"/>
  <c r="B1717" i="29" s="1"/>
  <c r="C1718" i="29" s="1"/>
  <c r="C420" i="29"/>
  <c r="L13" i="26"/>
  <c r="AA19" i="26"/>
  <c r="C725" i="29"/>
  <c r="R32" i="26"/>
  <c r="C1372" i="29"/>
  <c r="C74" i="29"/>
  <c r="I39" i="26"/>
  <c r="B767" i="29"/>
  <c r="C768" i="29" s="1"/>
  <c r="U8" i="26"/>
  <c r="C173" i="29"/>
  <c r="C520" i="29"/>
  <c r="L15" i="26"/>
  <c r="H15" i="26"/>
  <c r="O24" i="26"/>
  <c r="C971" i="29"/>
  <c r="O18" i="26"/>
  <c r="C671" i="29"/>
  <c r="U33" i="26"/>
  <c r="C1423" i="29"/>
  <c r="O15" i="26"/>
  <c r="C521" i="29"/>
  <c r="AA22" i="26"/>
  <c r="C875" i="29"/>
  <c r="C370" i="29"/>
  <c r="L12" i="26"/>
  <c r="H12" i="26"/>
  <c r="U39" i="26"/>
  <c r="C1723" i="29"/>
  <c r="X36" i="26"/>
  <c r="C1574" i="29"/>
  <c r="C225" i="29"/>
  <c r="AA9" i="26"/>
  <c r="C975" i="29"/>
  <c r="AA24" i="26"/>
  <c r="C1071" i="29"/>
  <c r="O26" i="26"/>
  <c r="R14" i="26"/>
  <c r="C472" i="29"/>
  <c r="AA34" i="26"/>
  <c r="C1475" i="29"/>
  <c r="C672" i="29"/>
  <c r="R18" i="26"/>
  <c r="C1121" i="29"/>
  <c r="O27" i="26"/>
  <c r="AA26" i="26"/>
  <c r="C1075" i="29"/>
  <c r="X24" i="26"/>
  <c r="C974" i="29"/>
  <c r="R24" i="26"/>
  <c r="C972" i="29"/>
  <c r="X38" i="26"/>
  <c r="C1674" i="29"/>
  <c r="C870" i="29"/>
  <c r="L22" i="26"/>
  <c r="H22" i="26"/>
  <c r="C1422" i="29"/>
  <c r="R33" i="26"/>
  <c r="U13" i="26"/>
  <c r="C423" i="29"/>
  <c r="R12" i="26"/>
  <c r="C372" i="29"/>
  <c r="X28" i="26"/>
  <c r="C1174" i="29"/>
  <c r="C1320" i="29"/>
  <c r="L31" i="26"/>
  <c r="AA30" i="26"/>
  <c r="C1275" i="29"/>
  <c r="H31" i="26"/>
  <c r="O31" i="26"/>
  <c r="C1321" i="29"/>
  <c r="C1520" i="29"/>
  <c r="L35" i="26"/>
  <c r="H35" i="26"/>
  <c r="X35" i="26"/>
  <c r="C1524" i="29"/>
  <c r="C573" i="29"/>
  <c r="U16" i="26"/>
  <c r="L32" i="26"/>
  <c r="C1370" i="29"/>
  <c r="H32" i="26"/>
  <c r="R26" i="26"/>
  <c r="C1072" i="29"/>
  <c r="C670" i="29"/>
  <c r="L18" i="26"/>
  <c r="H18" i="26"/>
  <c r="U31" i="26"/>
  <c r="C1323" i="29"/>
  <c r="X8" i="26"/>
  <c r="C174" i="29"/>
  <c r="X39" i="26"/>
  <c r="C1724" i="29"/>
  <c r="C1020" i="29"/>
  <c r="L25" i="26"/>
  <c r="H25" i="26"/>
  <c r="C1222" i="29"/>
  <c r="R29" i="26"/>
  <c r="C224" i="29"/>
  <c r="X9" i="26"/>
  <c r="C620" i="29"/>
  <c r="L17" i="26"/>
  <c r="O35" i="26"/>
  <c r="C1521" i="29"/>
  <c r="AA38" i="26"/>
  <c r="C1675" i="29"/>
  <c r="R13" i="26"/>
  <c r="C422" i="29"/>
  <c r="R15" i="26"/>
  <c r="C522" i="29"/>
  <c r="R39" i="26"/>
  <c r="C1722" i="29"/>
  <c r="C1023" i="29"/>
  <c r="U25" i="26"/>
  <c r="C220" i="29"/>
  <c r="L9" i="26"/>
  <c r="H9" i="26"/>
  <c r="U37" i="26"/>
  <c r="C1623" i="29"/>
  <c r="R11" i="26"/>
  <c r="C322" i="29"/>
  <c r="C525" i="29"/>
  <c r="AA15" i="26"/>
  <c r="C1522" i="29"/>
  <c r="R35" i="26"/>
  <c r="R23" i="26"/>
  <c r="C922" i="29"/>
  <c r="C175" i="29"/>
  <c r="AA8" i="26"/>
  <c r="X21" i="26"/>
  <c r="C824" i="29"/>
  <c r="X37" i="26"/>
  <c r="C1624" i="29"/>
  <c r="H14" i="26"/>
  <c r="C821" i="29"/>
  <c r="O21" i="26"/>
  <c r="X12" i="26"/>
  <c r="C374" i="29"/>
  <c r="C1670" i="29"/>
  <c r="L38" i="26"/>
  <c r="H38" i="26"/>
  <c r="C1620" i="29"/>
  <c r="L37" i="26"/>
  <c r="H37" i="26"/>
  <c r="C473" i="29"/>
  <c r="U14" i="26"/>
  <c r="R17" i="26"/>
  <c r="C622" i="29"/>
  <c r="O12" i="26"/>
  <c r="C371" i="29"/>
  <c r="C973" i="29"/>
  <c r="U24" i="26"/>
  <c r="O28" i="26"/>
  <c r="C1171" i="29"/>
  <c r="O17" i="26"/>
  <c r="C621" i="29"/>
  <c r="C1173" i="29"/>
  <c r="U28" i="26"/>
  <c r="C1274" i="29"/>
  <c r="X30" i="26"/>
  <c r="C222" i="29"/>
  <c r="R9" i="26"/>
  <c r="H26" i="26"/>
  <c r="X26" i="26"/>
  <c r="C1074" i="29"/>
  <c r="U23" i="26"/>
  <c r="C923" i="29"/>
  <c r="C1420" i="29"/>
  <c r="L33" i="26"/>
  <c r="H33" i="26"/>
  <c r="R31" i="26"/>
  <c r="C1322" i="29"/>
  <c r="C1070" i="29"/>
  <c r="L26" i="26"/>
  <c r="C872" i="29"/>
  <c r="R22" i="26"/>
  <c r="O16" i="26"/>
  <c r="C571" i="29"/>
  <c r="X11" i="26"/>
  <c r="C324" i="29"/>
  <c r="O13" i="26"/>
  <c r="C421" i="29"/>
  <c r="H13" i="26"/>
  <c r="X14" i="26"/>
  <c r="C474" i="29"/>
  <c r="AA31" i="26"/>
  <c r="C1325" i="29"/>
  <c r="H17" i="26"/>
  <c r="AA17" i="26"/>
  <c r="C625" i="29"/>
  <c r="C1473" i="29"/>
  <c r="U34" i="26"/>
  <c r="AA27" i="26"/>
  <c r="C1125" i="29"/>
  <c r="R19" i="26"/>
  <c r="C722" i="29"/>
  <c r="C1424" i="29"/>
  <c r="X33" i="26"/>
  <c r="R34" i="26"/>
  <c r="C1472" i="29"/>
  <c r="H30" i="26"/>
  <c r="R30" i="26"/>
  <c r="C1272" i="29"/>
  <c r="R37" i="26"/>
  <c r="C1622" i="29"/>
  <c r="AA10" i="26"/>
  <c r="C275" i="29"/>
  <c r="U12" i="26"/>
  <c r="C373" i="29"/>
  <c r="C171" i="29"/>
  <c r="O8" i="26"/>
  <c r="C820" i="29"/>
  <c r="L21" i="26"/>
  <c r="H21" i="26"/>
  <c r="C1570" i="29"/>
  <c r="L36" i="26"/>
  <c r="H36" i="26"/>
  <c r="R25" i="26"/>
  <c r="C1022" i="29"/>
  <c r="R16" i="26"/>
  <c r="C572" i="29"/>
  <c r="R8" i="26"/>
  <c r="C172" i="29"/>
  <c r="U36" i="26"/>
  <c r="C1573" i="29"/>
  <c r="C623" i="29"/>
  <c r="U17" i="26"/>
  <c r="C1025" i="29"/>
  <c r="AA25" i="26"/>
  <c r="U32" i="26"/>
  <c r="C1373" i="29"/>
  <c r="R21" i="26"/>
  <c r="C822" i="29"/>
  <c r="R38" i="26"/>
  <c r="C1672" i="29"/>
  <c r="U9" i="26"/>
  <c r="C223" i="29"/>
  <c r="O9" i="26"/>
  <c r="C221" i="29"/>
  <c r="U19" i="26"/>
  <c r="C723" i="29"/>
  <c r="C1124" i="29"/>
  <c r="X27" i="26"/>
  <c r="C1270" i="29"/>
  <c r="L30" i="26"/>
  <c r="R20" i="26"/>
  <c r="C772" i="29"/>
  <c r="O23" i="26"/>
  <c r="C921" i="29"/>
  <c r="X18" i="26"/>
  <c r="C674" i="29"/>
  <c r="C1474" i="29"/>
  <c r="X34" i="26"/>
  <c r="U29" i="26"/>
  <c r="C1223" i="29"/>
  <c r="U22" i="26"/>
  <c r="C873" i="29"/>
  <c r="C570" i="29"/>
  <c r="L16" i="26"/>
  <c r="H16" i="26"/>
  <c r="X25" i="26"/>
  <c r="C1024" i="29"/>
  <c r="X16" i="26"/>
  <c r="C574" i="29"/>
  <c r="U21" i="26"/>
  <c r="C823" i="29"/>
  <c r="X13" i="26"/>
  <c r="C424" i="29"/>
  <c r="O20" i="26"/>
  <c r="C771" i="29"/>
  <c r="C1120" i="29"/>
  <c r="L27" i="26"/>
  <c r="H27" i="26"/>
  <c r="X23" i="26"/>
  <c r="C924" i="29"/>
  <c r="U20" i="26"/>
  <c r="C773" i="29"/>
  <c r="U10" i="26"/>
  <c r="C273" i="29"/>
  <c r="O11" i="26"/>
  <c r="C321" i="29"/>
  <c r="C1721" i="29"/>
  <c r="O39" i="26"/>
  <c r="O37" i="26"/>
  <c r="C1621" i="29"/>
  <c r="C1122" i="29"/>
  <c r="R27" i="26"/>
  <c r="C1371" i="29"/>
  <c r="O32" i="26"/>
  <c r="U11" i="26"/>
  <c r="C323" i="29"/>
  <c r="C1172" i="29"/>
  <c r="R28" i="26"/>
  <c r="O33" i="26"/>
  <c r="C1421" i="29"/>
  <c r="L8" i="26"/>
  <c r="C170" i="29"/>
  <c r="H8" i="26"/>
  <c r="X10" i="26"/>
  <c r="C274" i="29"/>
  <c r="O29" i="26"/>
  <c r="C1221" i="29"/>
  <c r="C673" i="29"/>
  <c r="U18" i="26"/>
  <c r="C1575" i="29"/>
  <c r="AA36" i="26"/>
  <c r="X22" i="26"/>
  <c r="C874" i="29"/>
  <c r="C1720" i="29"/>
  <c r="L39" i="26"/>
  <c r="U35" i="26"/>
  <c r="C1523" i="29"/>
  <c r="U27" i="26"/>
  <c r="C1123" i="29"/>
  <c r="X31" i="26"/>
  <c r="C1324" i="29"/>
  <c r="O25" i="26"/>
  <c r="C1021" i="29"/>
  <c r="C320" i="29"/>
  <c r="L11" i="26"/>
  <c r="H11" i="26"/>
  <c r="C1470" i="29"/>
  <c r="L34" i="26"/>
  <c r="H34" i="26"/>
  <c r="C1170" i="29"/>
  <c r="L28" i="26"/>
  <c r="H28" i="26"/>
  <c r="C970" i="29"/>
  <c r="L24" i="26"/>
  <c r="H24" i="26"/>
  <c r="H19" i="26"/>
  <c r="C72" i="29"/>
  <c r="H6" i="26"/>
  <c r="I6" i="26" s="1"/>
  <c r="C75" i="29"/>
  <c r="AA6" i="26"/>
  <c r="C73" i="29"/>
  <c r="U6" i="26"/>
  <c r="C124" i="29"/>
  <c r="O7" i="26"/>
  <c r="R7" i="26"/>
  <c r="C122" i="29"/>
  <c r="C121" i="29"/>
  <c r="X7" i="26"/>
  <c r="U7" i="26"/>
  <c r="C123" i="29"/>
  <c r="C120" i="29"/>
  <c r="H7" i="26"/>
  <c r="L7" i="26"/>
  <c r="AA7" i="26"/>
  <c r="C125" i="29"/>
  <c r="BZ44" i="26"/>
  <c r="BF44" i="26"/>
  <c r="AW42" i="26"/>
  <c r="CA42" i="26"/>
  <c r="CA44" i="26"/>
  <c r="AW44" i="26"/>
  <c r="CA41" i="26"/>
  <c r="AW41" i="26"/>
  <c r="BZ45" i="26"/>
  <c r="BF45" i="26"/>
  <c r="CA45" i="26"/>
  <c r="AW45" i="26"/>
  <c r="BZ41" i="26"/>
  <c r="CO41" i="26"/>
  <c r="BZ42" i="26"/>
  <c r="BF42" i="26"/>
  <c r="CS5" i="26"/>
  <c r="CK5" i="26"/>
  <c r="CV5" i="26"/>
  <c r="CT5" i="26"/>
  <c r="CM5" i="26"/>
  <c r="CI5" i="26"/>
  <c r="CU5" i="26"/>
  <c r="CQ5" i="26"/>
  <c r="CJ5" i="26"/>
  <c r="CR5" i="26"/>
  <c r="CO5" i="26"/>
  <c r="CN5" i="26"/>
  <c r="CL5" i="26"/>
  <c r="CH5" i="26"/>
  <c r="CP5" i="26"/>
  <c r="BZ5" i="26"/>
  <c r="CE5" i="26"/>
  <c r="BY5" i="26"/>
  <c r="BW5" i="26"/>
  <c r="BX5" i="26"/>
  <c r="CD5" i="26"/>
  <c r="CB5" i="26"/>
  <c r="CA5" i="26"/>
  <c r="CC5" i="26"/>
  <c r="BR5" i="26"/>
  <c r="BJ5" i="26"/>
  <c r="BQ5" i="26"/>
  <c r="BI5" i="26"/>
  <c r="BP5" i="26"/>
  <c r="BO5" i="26"/>
  <c r="BN5" i="26"/>
  <c r="BT5" i="26"/>
  <c r="BL5" i="26"/>
  <c r="BM5" i="26"/>
  <c r="BS5" i="26"/>
  <c r="BK5" i="26"/>
  <c r="BF5" i="26"/>
  <c r="BE5" i="26"/>
  <c r="BD5" i="26"/>
  <c r="BC5" i="26"/>
  <c r="BA5" i="26"/>
  <c r="BB5" i="26"/>
  <c r="AX5" i="26"/>
  <c r="AW5" i="26"/>
  <c r="AL5" i="26"/>
  <c r="AO5" i="26"/>
  <c r="AN5" i="26"/>
  <c r="AS5" i="26"/>
  <c r="AR5" i="26"/>
  <c r="AQ5" i="26"/>
  <c r="AP5" i="26"/>
  <c r="AT5" i="26"/>
  <c r="AM5" i="26"/>
  <c r="AW47" i="4"/>
  <c r="B38" i="28" s="1"/>
  <c r="AG47" i="4"/>
  <c r="B22" i="28" s="1"/>
  <c r="N47" i="4"/>
  <c r="B3" i="28" s="1"/>
  <c r="P47" i="4"/>
  <c r="B5" i="28" s="1"/>
  <c r="AZ47" i="4"/>
  <c r="AB47" i="4"/>
  <c r="B17" i="28" s="1"/>
  <c r="AU47" i="4"/>
  <c r="B36" i="28" s="1"/>
  <c r="BA47" i="4"/>
  <c r="S47" i="4"/>
  <c r="AH47" i="4"/>
  <c r="AF47" i="4"/>
  <c r="BB47" i="4"/>
  <c r="BE47" i="4"/>
  <c r="B46" i="28" s="1"/>
  <c r="BK47" i="4"/>
  <c r="AA47" i="4"/>
  <c r="B16" i="28" s="1"/>
  <c r="AJ47" i="4"/>
  <c r="B25" i="28" s="1"/>
  <c r="BJ47" i="4"/>
  <c r="AL47" i="4"/>
  <c r="B27" i="28" s="1"/>
  <c r="BM47" i="4"/>
  <c r="Q47" i="4"/>
  <c r="W47" i="4"/>
  <c r="AT47" i="4"/>
  <c r="B35" i="28" s="1"/>
  <c r="BI47" i="4"/>
  <c r="BK49" i="4"/>
  <c r="T47" i="4"/>
  <c r="AR47" i="4"/>
  <c r="B33" i="28" s="1"/>
  <c r="BG47" i="4"/>
  <c r="O47" i="4"/>
  <c r="B4" i="28" s="1"/>
  <c r="Y47" i="4"/>
  <c r="B14" i="28" s="1"/>
  <c r="AX47" i="4"/>
  <c r="AP47" i="4"/>
  <c r="B31" i="28" s="1"/>
  <c r="BD47" i="4"/>
  <c r="B45" i="28" s="1"/>
  <c r="AM47" i="4"/>
  <c r="B28" i="28" s="1"/>
  <c r="AY47" i="4"/>
  <c r="R47" i="4"/>
  <c r="B7" i="28" s="1"/>
  <c r="U47" i="4"/>
  <c r="AC47" i="4"/>
  <c r="B18" i="28" s="1"/>
  <c r="AK47" i="4"/>
  <c r="B26" i="28" s="1"/>
  <c r="AI47" i="4"/>
  <c r="B24" i="28" s="1"/>
  <c r="AN47" i="4"/>
  <c r="B29" i="28" s="1"/>
  <c r="AS47" i="4"/>
  <c r="B34" i="28" s="1"/>
  <c r="BH47" i="4"/>
  <c r="AD47" i="4"/>
  <c r="B19" i="28" s="1"/>
  <c r="AQ47" i="4"/>
  <c r="B32" i="28" s="1"/>
  <c r="AV47" i="4"/>
  <c r="B37" i="28" s="1"/>
  <c r="BC47" i="4"/>
  <c r="BL47" i="4"/>
  <c r="B53" i="28" s="1"/>
  <c r="BF47" i="4"/>
  <c r="B47" i="28" s="1"/>
  <c r="X47" i="4"/>
  <c r="B13" i="28" s="1"/>
  <c r="Z47" i="4"/>
  <c r="B15" i="28" s="1"/>
  <c r="AE47" i="4"/>
  <c r="B20" i="28" s="1"/>
  <c r="AO47" i="4"/>
  <c r="B30" i="28" s="1"/>
  <c r="V47" i="4"/>
  <c r="M47" i="4"/>
  <c r="B2" i="28" s="1"/>
  <c r="I29" i="26" l="1"/>
  <c r="I10" i="26"/>
  <c r="B917" i="29"/>
  <c r="C918" i="29" s="1"/>
  <c r="I37" i="26"/>
  <c r="B1617" i="29"/>
  <c r="C1618" i="29" s="1"/>
  <c r="I25" i="26"/>
  <c r="B1017" i="29"/>
  <c r="C1018" i="29" s="1"/>
  <c r="I28" i="26"/>
  <c r="B1167" i="29"/>
  <c r="C1168" i="29" s="1"/>
  <c r="I13" i="26"/>
  <c r="B417" i="29"/>
  <c r="C418" i="29" s="1"/>
  <c r="I18" i="26"/>
  <c r="B667" i="29"/>
  <c r="C668" i="29" s="1"/>
  <c r="I21" i="26"/>
  <c r="B817" i="29"/>
  <c r="C818" i="29" s="1"/>
  <c r="B467" i="29"/>
  <c r="C468" i="29" s="1"/>
  <c r="I14" i="26"/>
  <c r="I31" i="26"/>
  <c r="B1317" i="29"/>
  <c r="C1318" i="29" s="1"/>
  <c r="I38" i="26"/>
  <c r="B1667" i="29"/>
  <c r="C1668" i="29" s="1"/>
  <c r="I9" i="26"/>
  <c r="B217" i="29"/>
  <c r="C218" i="29" s="1"/>
  <c r="I15" i="26"/>
  <c r="B517" i="29"/>
  <c r="C518" i="29" s="1"/>
  <c r="I34" i="26"/>
  <c r="B1467" i="29"/>
  <c r="C1468" i="29" s="1"/>
  <c r="I16" i="26"/>
  <c r="B567" i="29"/>
  <c r="C568" i="29" s="1"/>
  <c r="I17" i="26"/>
  <c r="B617" i="29"/>
  <c r="C618" i="29" s="1"/>
  <c r="I19" i="26"/>
  <c r="B717" i="29"/>
  <c r="C718" i="29" s="1"/>
  <c r="I26" i="26"/>
  <c r="B1067" i="29"/>
  <c r="C1068" i="29" s="1"/>
  <c r="I35" i="26"/>
  <c r="B1517" i="29"/>
  <c r="C1518" i="29" s="1"/>
  <c r="I24" i="26"/>
  <c r="B967" i="29"/>
  <c r="C968" i="29" s="1"/>
  <c r="I8" i="26"/>
  <c r="B167" i="29"/>
  <c r="C168" i="29" s="1"/>
  <c r="I33" i="26"/>
  <c r="B1417" i="29"/>
  <c r="C1418" i="29" s="1"/>
  <c r="I32" i="26"/>
  <c r="B1367" i="29"/>
  <c r="C1368" i="29" s="1"/>
  <c r="I12" i="26"/>
  <c r="B367" i="29"/>
  <c r="C368" i="29" s="1"/>
  <c r="I11" i="26"/>
  <c r="B317" i="29"/>
  <c r="C318" i="29" s="1"/>
  <c r="I27" i="26"/>
  <c r="B1117" i="29"/>
  <c r="C1118" i="29" s="1"/>
  <c r="I36" i="26"/>
  <c r="B1567" i="29"/>
  <c r="C1568" i="29" s="1"/>
  <c r="I30" i="26"/>
  <c r="B1267" i="29"/>
  <c r="C1268" i="29" s="1"/>
  <c r="I22" i="26"/>
  <c r="B867" i="29"/>
  <c r="C868" i="29" s="1"/>
  <c r="B67" i="29"/>
  <c r="C68" i="29" s="1"/>
  <c r="AC5" i="26"/>
  <c r="AE5" i="26"/>
  <c r="AE41" i="26" s="1"/>
  <c r="AI5" i="26"/>
  <c r="AJ5" i="26" s="1"/>
  <c r="AG5" i="26"/>
  <c r="AH5" i="26" s="1"/>
  <c r="I7" i="26"/>
  <c r="AX47" i="26"/>
  <c r="B54" i="28"/>
  <c r="BF47" i="26"/>
  <c r="B52" i="28"/>
  <c r="BE47" i="26"/>
  <c r="B51" i="28"/>
  <c r="BD47" i="26"/>
  <c r="B50" i="28"/>
  <c r="BC47" i="26"/>
  <c r="B49" i="28"/>
  <c r="BB47" i="26"/>
  <c r="B48" i="28"/>
  <c r="CD47" i="26"/>
  <c r="B40" i="28"/>
  <c r="CS47" i="26"/>
  <c r="B44" i="28"/>
  <c r="CC47" i="26"/>
  <c r="B39" i="28"/>
  <c r="CE47" i="26"/>
  <c r="B41" i="28"/>
  <c r="CR47" i="26"/>
  <c r="B43" i="28"/>
  <c r="BT47" i="26"/>
  <c r="B42" i="28"/>
  <c r="AR47" i="26"/>
  <c r="B23" i="28"/>
  <c r="BY47" i="26"/>
  <c r="B21" i="28"/>
  <c r="BN47" i="26"/>
  <c r="B12" i="28"/>
  <c r="BM47" i="26"/>
  <c r="B11" i="28"/>
  <c r="BL47" i="26"/>
  <c r="B10" i="28"/>
  <c r="BK47" i="26"/>
  <c r="B9" i="28"/>
  <c r="BJ47" i="26"/>
  <c r="B8" i="28"/>
  <c r="AP47" i="26"/>
  <c r="B6" i="28"/>
  <c r="B117" i="29"/>
  <c r="AY5" i="26"/>
  <c r="Z5" i="26" s="1"/>
  <c r="AU5" i="26"/>
  <c r="CQ47" i="26"/>
  <c r="BU5" i="26"/>
  <c r="CL47" i="26"/>
  <c r="CJ47" i="26"/>
  <c r="BP47" i="26"/>
  <c r="CU47" i="26"/>
  <c r="CI47" i="26"/>
  <c r="BR47" i="26"/>
  <c r="BA47" i="26"/>
  <c r="AN47" i="26"/>
  <c r="AO47" i="26"/>
  <c r="BX47" i="26"/>
  <c r="BW47" i="26"/>
  <c r="BI47" i="26"/>
  <c r="BQ47" i="26"/>
  <c r="CM47" i="26"/>
  <c r="AM47" i="26"/>
  <c r="CP47" i="26"/>
  <c r="CN47" i="26"/>
  <c r="AQ47" i="26"/>
  <c r="CK47" i="26"/>
  <c r="BO47" i="26"/>
  <c r="CV47" i="26"/>
  <c r="CO47" i="26"/>
  <c r="CT47" i="26"/>
  <c r="CA47" i="26"/>
  <c r="AW47" i="26"/>
  <c r="AS47" i="26"/>
  <c r="BS47" i="26"/>
  <c r="CH47" i="26"/>
  <c r="AT47" i="26"/>
  <c r="CB47" i="26"/>
  <c r="CW5" i="26"/>
  <c r="CF5" i="26"/>
  <c r="T5" i="26" s="1"/>
  <c r="BG5" i="26"/>
  <c r="BL49" i="4"/>
  <c r="BZ47" i="26"/>
  <c r="AL47" i="26"/>
  <c r="G531" i="29" l="1"/>
  <c r="G1381" i="29"/>
  <c r="G1631" i="29"/>
  <c r="G981" i="29"/>
  <c r="G1481" i="29"/>
  <c r="G731" i="29"/>
  <c r="G1731" i="29"/>
  <c r="G1581" i="29"/>
  <c r="G1031" i="29"/>
  <c r="G1681" i="29"/>
  <c r="G1331" i="29"/>
  <c r="G1431" i="29"/>
  <c r="G581" i="29"/>
  <c r="G681" i="29"/>
  <c r="G1181" i="29"/>
  <c r="G1531" i="29"/>
  <c r="G781" i="29"/>
  <c r="G1131" i="29"/>
  <c r="G1081" i="29"/>
  <c r="G631" i="29"/>
  <c r="G1281" i="29"/>
  <c r="G881" i="29"/>
  <c r="G931" i="29"/>
  <c r="G1231" i="29"/>
  <c r="G831" i="29"/>
  <c r="G123" i="29"/>
  <c r="G1673" i="29"/>
  <c r="G573" i="29"/>
  <c r="G1023" i="29"/>
  <c r="G1723" i="29"/>
  <c r="G1473" i="29"/>
  <c r="G823" i="29"/>
  <c r="G1323" i="29"/>
  <c r="G873" i="29"/>
  <c r="G1623" i="29"/>
  <c r="G1123" i="29"/>
  <c r="G1573" i="29"/>
  <c r="G673" i="29"/>
  <c r="G1073" i="29"/>
  <c r="G1273" i="29"/>
  <c r="G923" i="29"/>
  <c r="G723" i="29"/>
  <c r="G523" i="29"/>
  <c r="G1223" i="29"/>
  <c r="G973" i="29"/>
  <c r="G623" i="29"/>
  <c r="G1423" i="29"/>
  <c r="G1173" i="29"/>
  <c r="G1523" i="29"/>
  <c r="G773" i="29"/>
  <c r="G1373" i="29"/>
  <c r="G1289" i="29"/>
  <c r="G889" i="29"/>
  <c r="G589" i="29"/>
  <c r="G1739" i="29"/>
  <c r="G1539" i="29"/>
  <c r="G1339" i="29"/>
  <c r="G1039" i="29"/>
  <c r="G1489" i="29"/>
  <c r="G1189" i="29"/>
  <c r="G839" i="29"/>
  <c r="G639" i="29"/>
  <c r="G1239" i="29"/>
  <c r="G989" i="29"/>
  <c r="G1689" i="29"/>
  <c r="G689" i="29"/>
  <c r="G789" i="29"/>
  <c r="G939" i="29"/>
  <c r="G1439" i="29"/>
  <c r="G539" i="29"/>
  <c r="G1639" i="29"/>
  <c r="G1089" i="29"/>
  <c r="G739" i="29"/>
  <c r="G1589" i="29"/>
  <c r="G1389" i="29"/>
  <c r="G1139" i="29"/>
  <c r="G593" i="29"/>
  <c r="G1493" i="29"/>
  <c r="G1593" i="29"/>
  <c r="G1693" i="29"/>
  <c r="G893" i="29"/>
  <c r="G1543" i="29"/>
  <c r="G1343" i="29"/>
  <c r="G1243" i="29"/>
  <c r="G1093" i="29"/>
  <c r="G1393" i="29"/>
  <c r="G693" i="29"/>
  <c r="G543" i="29"/>
  <c r="G993" i="29"/>
  <c r="G1043" i="29"/>
  <c r="G943" i="29"/>
  <c r="G1293" i="29"/>
  <c r="G1443" i="29"/>
  <c r="G1143" i="29"/>
  <c r="G1193" i="29"/>
  <c r="G843" i="29"/>
  <c r="G743" i="29"/>
  <c r="G1643" i="29"/>
  <c r="G643" i="29"/>
  <c r="G793" i="29"/>
  <c r="G1743" i="29"/>
  <c r="G1675" i="29"/>
  <c r="G1275" i="29"/>
  <c r="G975" i="29"/>
  <c r="G675" i="29"/>
  <c r="G525" i="29"/>
  <c r="G1625" i="29"/>
  <c r="G725" i="29"/>
  <c r="G1425" i="29"/>
  <c r="G1025" i="29"/>
  <c r="G875" i="29"/>
  <c r="G625" i="29"/>
  <c r="G1525" i="29"/>
  <c r="G1175" i="29"/>
  <c r="G1475" i="29"/>
  <c r="G1075" i="29"/>
  <c r="G1725" i="29"/>
  <c r="G925" i="29"/>
  <c r="G1375" i="29"/>
  <c r="G1575" i="29"/>
  <c r="G825" i="29"/>
  <c r="G775" i="29"/>
  <c r="G575" i="29"/>
  <c r="G1125" i="29"/>
  <c r="G1325" i="29"/>
  <c r="G1225" i="29"/>
  <c r="G985" i="29"/>
  <c r="G935" i="29"/>
  <c r="G685" i="29"/>
  <c r="G1335" i="29"/>
  <c r="G1585" i="29"/>
  <c r="G1535" i="29"/>
  <c r="G1735" i="29"/>
  <c r="G835" i="29"/>
  <c r="G735" i="29"/>
  <c r="G635" i="29"/>
  <c r="G1185" i="29"/>
  <c r="G1285" i="29"/>
  <c r="G1485" i="29"/>
  <c r="G1385" i="29"/>
  <c r="G1235" i="29"/>
  <c r="G885" i="29"/>
  <c r="G1135" i="29"/>
  <c r="G785" i="29"/>
  <c r="G585" i="29"/>
  <c r="G535" i="29"/>
  <c r="G1685" i="29"/>
  <c r="G1635" i="29"/>
  <c r="G1435" i="29"/>
  <c r="G1035" i="29"/>
  <c r="G1085" i="29"/>
  <c r="C39" i="29"/>
  <c r="G39" i="29" s="1"/>
  <c r="G339" i="29"/>
  <c r="G439" i="29"/>
  <c r="G289" i="29"/>
  <c r="G239" i="29"/>
  <c r="G489" i="29"/>
  <c r="G389" i="29"/>
  <c r="G189" i="29"/>
  <c r="G139" i="29"/>
  <c r="G89" i="29"/>
  <c r="C43" i="29"/>
  <c r="G343" i="29"/>
  <c r="G443" i="29"/>
  <c r="G393" i="29"/>
  <c r="G293" i="29"/>
  <c r="G493" i="29"/>
  <c r="G243" i="29"/>
  <c r="G193" i="29"/>
  <c r="G93" i="29"/>
  <c r="G143" i="29"/>
  <c r="G435" i="29"/>
  <c r="G185" i="29"/>
  <c r="G385" i="29"/>
  <c r="G285" i="29"/>
  <c r="G335" i="29"/>
  <c r="G485" i="29"/>
  <c r="G235" i="29"/>
  <c r="G85" i="29"/>
  <c r="G135" i="29"/>
  <c r="G431" i="29"/>
  <c r="G231" i="29"/>
  <c r="G181" i="29"/>
  <c r="G331" i="29"/>
  <c r="G381" i="29"/>
  <c r="G481" i="29"/>
  <c r="G281" i="29"/>
  <c r="G131" i="29"/>
  <c r="G81" i="29"/>
  <c r="C25" i="29"/>
  <c r="G25" i="29" s="1"/>
  <c r="G275" i="29"/>
  <c r="G225" i="29"/>
  <c r="G175" i="29"/>
  <c r="G425" i="29"/>
  <c r="G325" i="29"/>
  <c r="G475" i="29"/>
  <c r="G375" i="29"/>
  <c r="G75" i="29"/>
  <c r="C23" i="29"/>
  <c r="G23" i="29" s="1"/>
  <c r="G373" i="29"/>
  <c r="G173" i="29"/>
  <c r="G473" i="29"/>
  <c r="G323" i="29"/>
  <c r="G273" i="29"/>
  <c r="G423" i="29"/>
  <c r="G223" i="29"/>
  <c r="G73" i="29"/>
  <c r="G125" i="29"/>
  <c r="C35" i="29"/>
  <c r="G35" i="29" s="1"/>
  <c r="AF5" i="26"/>
  <c r="AF42" i="26" s="1"/>
  <c r="C31" i="29"/>
  <c r="G31" i="29" s="1"/>
  <c r="AD5" i="26"/>
  <c r="C118" i="29"/>
  <c r="AA5" i="26"/>
  <c r="AA42" i="26" s="1"/>
  <c r="U5" i="26"/>
  <c r="BH5" i="26"/>
  <c r="N5" i="26"/>
  <c r="AV5" i="26"/>
  <c r="K5" i="26"/>
  <c r="Z41" i="26"/>
  <c r="W5" i="26"/>
  <c r="CX5" i="26"/>
  <c r="CW41" i="26"/>
  <c r="AY41" i="26"/>
  <c r="AZ5" i="26"/>
  <c r="AZ43" i="26" s="1"/>
  <c r="CG5" i="26"/>
  <c r="CG43" i="26" s="1"/>
  <c r="BG41" i="26"/>
  <c r="AU41" i="26"/>
  <c r="CF41" i="26"/>
  <c r="AF43" i="26" l="1"/>
  <c r="AF46" i="26"/>
  <c r="AF47" i="26" s="1"/>
  <c r="AF48" i="26" s="1"/>
  <c r="G1571" i="29"/>
  <c r="G671" i="29"/>
  <c r="G1471" i="29"/>
  <c r="G1371" i="29"/>
  <c r="G1671" i="29"/>
  <c r="G1221" i="29"/>
  <c r="G1721" i="29"/>
  <c r="G871" i="29"/>
  <c r="G771" i="29"/>
  <c r="G971" i="29"/>
  <c r="G521" i="29"/>
  <c r="G1621" i="29"/>
  <c r="G1421" i="29"/>
  <c r="G1021" i="29"/>
  <c r="G1121" i="29"/>
  <c r="G721" i="29"/>
  <c r="G1271" i="29"/>
  <c r="G571" i="29"/>
  <c r="G1171" i="29"/>
  <c r="G821" i="29"/>
  <c r="G1071" i="29"/>
  <c r="G1521" i="29"/>
  <c r="G1321" i="29"/>
  <c r="G621" i="29"/>
  <c r="G921" i="29"/>
  <c r="G1120" i="29"/>
  <c r="G770" i="29"/>
  <c r="G1670" i="29"/>
  <c r="G720" i="29"/>
  <c r="G920" i="29"/>
  <c r="G1320" i="29"/>
  <c r="G1420" i="29"/>
  <c r="G870" i="29"/>
  <c r="G1520" i="29"/>
  <c r="G620" i="29"/>
  <c r="G570" i="29"/>
  <c r="G1470" i="29"/>
  <c r="G670" i="29"/>
  <c r="G1220" i="29"/>
  <c r="G820" i="29"/>
  <c r="G1720" i="29"/>
  <c r="G1020" i="29"/>
  <c r="G1070" i="29"/>
  <c r="G1270" i="29"/>
  <c r="G1570" i="29"/>
  <c r="G970" i="29"/>
  <c r="G1170" i="29"/>
  <c r="G1370" i="29"/>
  <c r="G1620" i="29"/>
  <c r="G520" i="29"/>
  <c r="G774" i="29"/>
  <c r="G1574" i="29"/>
  <c r="G1124" i="29"/>
  <c r="G574" i="29"/>
  <c r="G1024" i="29"/>
  <c r="G1274" i="29"/>
  <c r="G1724" i="29"/>
  <c r="G1224" i="29"/>
  <c r="G524" i="29"/>
  <c r="G1524" i="29"/>
  <c r="G1074" i="29"/>
  <c r="G1624" i="29"/>
  <c r="G874" i="29"/>
  <c r="G974" i="29"/>
  <c r="G824" i="29"/>
  <c r="G1424" i="29"/>
  <c r="G1674" i="29"/>
  <c r="G724" i="29"/>
  <c r="G624" i="29"/>
  <c r="G924" i="29"/>
  <c r="G674" i="29"/>
  <c r="G1174" i="29"/>
  <c r="G1474" i="29"/>
  <c r="G1324" i="29"/>
  <c r="G1374" i="29"/>
  <c r="C20" i="29"/>
  <c r="G320" i="29"/>
  <c r="G220" i="29"/>
  <c r="G420" i="29"/>
  <c r="G170" i="29"/>
  <c r="G270" i="29"/>
  <c r="G70" i="29"/>
  <c r="G470" i="29"/>
  <c r="G370" i="29"/>
  <c r="G120" i="29"/>
  <c r="G374" i="29"/>
  <c r="G74" i="29"/>
  <c r="G274" i="29"/>
  <c r="G424" i="29"/>
  <c r="G174" i="29"/>
  <c r="G474" i="29"/>
  <c r="G324" i="29"/>
  <c r="G224" i="29"/>
  <c r="G124" i="29"/>
  <c r="C21" i="29"/>
  <c r="G21" i="29" s="1"/>
  <c r="G71" i="29"/>
  <c r="G321" i="29"/>
  <c r="G471" i="29"/>
  <c r="G271" i="29"/>
  <c r="G421" i="29"/>
  <c r="G221" i="29"/>
  <c r="G171" i="29"/>
  <c r="G371" i="29"/>
  <c r="G121" i="29"/>
  <c r="C24" i="29"/>
  <c r="G24" i="29" s="1"/>
  <c r="O5" i="26"/>
  <c r="X5" i="26"/>
  <c r="X42" i="26" s="1"/>
  <c r="L5" i="26"/>
  <c r="W41" i="26"/>
  <c r="CX42" i="26"/>
  <c r="CX46" i="26"/>
  <c r="CX47" i="26" s="1"/>
  <c r="CX48" i="26" s="1"/>
  <c r="CX43" i="26"/>
  <c r="AA46" i="26"/>
  <c r="AA47" i="26" s="1"/>
  <c r="AA43" i="26"/>
  <c r="AZ42" i="26"/>
  <c r="AZ46" i="26"/>
  <c r="AZ47" i="26" s="1"/>
  <c r="AZ48" i="26" s="1"/>
  <c r="AZ49" i="26" s="1"/>
  <c r="AV46" i="26"/>
  <c r="AV47" i="26" s="1"/>
  <c r="AV48" i="26" s="1"/>
  <c r="G43" i="29"/>
  <c r="AV43" i="26"/>
  <c r="CG46" i="26"/>
  <c r="CG47" i="26" s="1"/>
  <c r="AC41" i="26"/>
  <c r="AV42" i="26"/>
  <c r="CG42" i="26"/>
  <c r="BH42" i="26"/>
  <c r="N41" i="26"/>
  <c r="BH46" i="26"/>
  <c r="BH43" i="26"/>
  <c r="AI41" i="26"/>
  <c r="X46" i="26" l="1"/>
  <c r="X47" i="26" s="1"/>
  <c r="X48" i="26" s="1"/>
  <c r="X49" i="26" s="1"/>
  <c r="X50" i="26" s="1"/>
  <c r="X51" i="26" s="1"/>
  <c r="X43" i="26"/>
  <c r="AF49" i="26"/>
  <c r="AF50" i="26" s="1"/>
  <c r="CX49" i="26"/>
  <c r="CX50" i="26" s="1"/>
  <c r="AA48" i="26"/>
  <c r="AA49" i="26" s="1"/>
  <c r="AZ50" i="26"/>
  <c r="AV49" i="26"/>
  <c r="O43" i="26"/>
  <c r="O46" i="26"/>
  <c r="O47" i="26" s="1"/>
  <c r="O48" i="26" s="1"/>
  <c r="O49" i="26" s="1"/>
  <c r="O50" i="26" s="1"/>
  <c r="O42" i="26"/>
  <c r="AD43" i="26"/>
  <c r="CG48" i="26"/>
  <c r="CG49" i="26" s="1"/>
  <c r="AD42" i="26"/>
  <c r="AD46" i="26"/>
  <c r="AD47" i="26" s="1"/>
  <c r="AJ46" i="26"/>
  <c r="AJ42" i="26"/>
  <c r="AJ43" i="26"/>
  <c r="BH47" i="26"/>
  <c r="BH48" i="26" s="1"/>
  <c r="BH49" i="26" s="1"/>
  <c r="AF51" i="26" l="1"/>
  <c r="AF52" i="26" s="1"/>
  <c r="CX51" i="26"/>
  <c r="CX52" i="26" s="1"/>
  <c r="AA50" i="26"/>
  <c r="AA51" i="26" s="1"/>
  <c r="AA52" i="26" s="1"/>
  <c r="AZ51" i="26"/>
  <c r="X52" i="26"/>
  <c r="X53" i="26" s="1"/>
  <c r="AV50" i="26"/>
  <c r="CG50" i="26"/>
  <c r="CG51" i="26" s="1"/>
  <c r="CG52" i="26" s="1"/>
  <c r="CG53" i="26" s="1"/>
  <c r="AD48" i="26"/>
  <c r="AD49" i="26" s="1"/>
  <c r="AD50" i="26" s="1"/>
  <c r="AD51" i="26" s="1"/>
  <c r="AD52" i="26" s="1"/>
  <c r="AD53" i="26" s="1"/>
  <c r="BH50" i="26"/>
  <c r="BH51" i="26" s="1"/>
  <c r="BH52" i="26" s="1"/>
  <c r="BH53" i="26" s="1"/>
  <c r="AJ47" i="26"/>
  <c r="O51" i="26"/>
  <c r="AF53" i="26" l="1"/>
  <c r="AF54" i="26" s="1"/>
  <c r="AF55" i="26" s="1"/>
  <c r="CX53" i="26"/>
  <c r="CX54" i="26" s="1"/>
  <c r="AA53" i="26"/>
  <c r="AA54" i="26" s="1"/>
  <c r="AA55" i="26" s="1"/>
  <c r="AZ52" i="26"/>
  <c r="AZ53" i="26" s="1"/>
  <c r="AZ54" i="26" s="1"/>
  <c r="AZ55" i="26" s="1"/>
  <c r="X54" i="26"/>
  <c r="X55" i="26" s="1"/>
  <c r="AV51" i="26"/>
  <c r="AV52" i="26" s="1"/>
  <c r="AV53" i="26" s="1"/>
  <c r="AV54" i="26" s="1"/>
  <c r="AV55" i="26" s="1"/>
  <c r="CG54" i="26"/>
  <c r="CG55" i="26" s="1"/>
  <c r="AD54" i="26"/>
  <c r="AD55" i="26" s="1"/>
  <c r="O52" i="26"/>
  <c r="O53" i="26" s="1"/>
  <c r="O54" i="26" s="1"/>
  <c r="AJ48" i="26"/>
  <c r="BH54" i="26"/>
  <c r="BH55" i="26" s="1"/>
  <c r="CX55" i="26" l="1"/>
  <c r="O55" i="26"/>
  <c r="AJ49" i="26"/>
  <c r="AJ50" i="26" l="1"/>
  <c r="AJ51" i="26" s="1"/>
  <c r="AJ52" i="26" l="1"/>
  <c r="AJ53" i="26" s="1"/>
  <c r="AJ54" i="26" s="1"/>
  <c r="AJ55" i="26" s="1"/>
  <c r="T41" i="26" l="1"/>
  <c r="U42" i="26" l="1"/>
  <c r="U43" i="26"/>
  <c r="U46" i="26"/>
  <c r="U47" i="26" l="1"/>
  <c r="U48" i="26" l="1"/>
  <c r="U49" i="26" l="1"/>
  <c r="U50" i="26" l="1"/>
  <c r="U51" i="26" s="1"/>
  <c r="Q5" i="26"/>
  <c r="G522" i="29" l="1"/>
  <c r="G1422" i="29"/>
  <c r="G1372" i="29"/>
  <c r="G1222" i="29"/>
  <c r="G972" i="29"/>
  <c r="G1022" i="29"/>
  <c r="G722" i="29"/>
  <c r="G822" i="29"/>
  <c r="G1722" i="29"/>
  <c r="G1572" i="29"/>
  <c r="G622" i="29"/>
  <c r="G1522" i="29"/>
  <c r="G922" i="29"/>
  <c r="G1672" i="29"/>
  <c r="G872" i="29"/>
  <c r="G1472" i="29"/>
  <c r="G1172" i="29"/>
  <c r="G1322" i="29"/>
  <c r="G1072" i="29"/>
  <c r="G572" i="29"/>
  <c r="G1122" i="29"/>
  <c r="G1272" i="29"/>
  <c r="G772" i="29"/>
  <c r="G1622" i="29"/>
  <c r="G672" i="29"/>
  <c r="G472" i="29"/>
  <c r="G422" i="29"/>
  <c r="G372" i="29"/>
  <c r="G222" i="29"/>
  <c r="G72" i="29"/>
  <c r="G272" i="29"/>
  <c r="G322" i="29"/>
  <c r="G172" i="29"/>
  <c r="G122" i="29"/>
  <c r="C22" i="29"/>
  <c r="G22" i="29" s="1"/>
  <c r="R5" i="26"/>
  <c r="H5" i="26"/>
  <c r="Q41" i="26"/>
  <c r="K41" i="26"/>
  <c r="BV5" i="26"/>
  <c r="U52" i="26"/>
  <c r="U53" i="26" s="1"/>
  <c r="BU41" i="26"/>
  <c r="G1317" i="29" l="1"/>
  <c r="H1318" i="29" s="1"/>
  <c r="G1067" i="29"/>
  <c r="H1068" i="29" s="1"/>
  <c r="G1167" i="29"/>
  <c r="H1168" i="29" s="1"/>
  <c r="G967" i="29"/>
  <c r="H968" i="29" s="1"/>
  <c r="G1367" i="29"/>
  <c r="H1368" i="29" s="1"/>
  <c r="G767" i="29"/>
  <c r="H768" i="29" s="1"/>
  <c r="G1017" i="29"/>
  <c r="H1018" i="29" s="1"/>
  <c r="G567" i="29"/>
  <c r="H568" i="29" s="1"/>
  <c r="G867" i="29"/>
  <c r="H868" i="29" s="1"/>
  <c r="G1467" i="29"/>
  <c r="H1468" i="29" s="1"/>
  <c r="G1117" i="29"/>
  <c r="H1118" i="29" s="1"/>
  <c r="G517" i="29"/>
  <c r="H518" i="29" s="1"/>
  <c r="G717" i="29"/>
  <c r="H718" i="29" s="1"/>
  <c r="G1517" i="29"/>
  <c r="H1518" i="29" s="1"/>
  <c r="G1717" i="29"/>
  <c r="H1718" i="29" s="1"/>
  <c r="G667" i="29"/>
  <c r="H668" i="29" s="1"/>
  <c r="G917" i="29"/>
  <c r="H918" i="29" s="1"/>
  <c r="G1667" i="29"/>
  <c r="H1668" i="29" s="1"/>
  <c r="G1217" i="29"/>
  <c r="H1218" i="29" s="1"/>
  <c r="G1617" i="29"/>
  <c r="H1618" i="29" s="1"/>
  <c r="G617" i="29"/>
  <c r="H618" i="29" s="1"/>
  <c r="G1567" i="29"/>
  <c r="H1568" i="29" s="1"/>
  <c r="G817" i="29"/>
  <c r="H818" i="29" s="1"/>
  <c r="G1267" i="29"/>
  <c r="H1268" i="29" s="1"/>
  <c r="G1417" i="29"/>
  <c r="H1418" i="29" s="1"/>
  <c r="G467" i="29"/>
  <c r="H468" i="29" s="1"/>
  <c r="G367" i="29"/>
  <c r="H368" i="29" s="1"/>
  <c r="G417" i="29"/>
  <c r="H418" i="29" s="1"/>
  <c r="G167" i="29"/>
  <c r="H168" i="29" s="1"/>
  <c r="G217" i="29"/>
  <c r="H218" i="29" s="1"/>
  <c r="G317" i="29"/>
  <c r="H318" i="29" s="1"/>
  <c r="G267" i="29"/>
  <c r="H268" i="29" s="1"/>
  <c r="G67" i="29"/>
  <c r="H68" i="29" s="1"/>
  <c r="G117" i="29"/>
  <c r="H118" i="29" s="1"/>
  <c r="I5" i="26"/>
  <c r="B17" i="29"/>
  <c r="G20" i="29"/>
  <c r="U54" i="26"/>
  <c r="U55" i="26" s="1"/>
  <c r="R43" i="26"/>
  <c r="R46" i="26"/>
  <c r="R42" i="26"/>
  <c r="AG41" i="26"/>
  <c r="H41" i="26"/>
  <c r="L46" i="26"/>
  <c r="L43" i="26"/>
  <c r="L42" i="26"/>
  <c r="BV43" i="26"/>
  <c r="BV46" i="26"/>
  <c r="BV47" i="26" s="1"/>
  <c r="BV42" i="26"/>
  <c r="C18" i="29" l="1"/>
  <c r="G17" i="29"/>
  <c r="L47" i="26"/>
  <c r="L48" i="26" s="1"/>
  <c r="AH42" i="26"/>
  <c r="AH43" i="26"/>
  <c r="AH46" i="26"/>
  <c r="BV48" i="26"/>
  <c r="BV49" i="26" s="1"/>
  <c r="R47" i="26"/>
  <c r="I42" i="26"/>
  <c r="I46" i="26"/>
  <c r="I43" i="26"/>
  <c r="H18" i="29" l="1"/>
  <c r="L49" i="26"/>
  <c r="L50" i="26" s="1"/>
  <c r="R48" i="26"/>
  <c r="AH47" i="26"/>
  <c r="I47" i="26"/>
  <c r="BV50" i="26"/>
  <c r="L51" i="26" l="1"/>
  <c r="L52" i="26" s="1"/>
  <c r="AH48" i="26"/>
  <c r="AH49" i="26" s="1"/>
  <c r="R49" i="26"/>
  <c r="I48" i="26"/>
  <c r="I49" i="26" s="1"/>
  <c r="I50" i="26" s="1"/>
  <c r="BV51" i="26"/>
  <c r="AH50" i="26" l="1"/>
  <c r="AH51" i="26" s="1"/>
  <c r="AH52" i="26" s="1"/>
  <c r="AH53" i="26" s="1"/>
  <c r="L53" i="26"/>
  <c r="L54" i="26" s="1"/>
  <c r="L55" i="26" s="1"/>
  <c r="I51" i="26"/>
  <c r="I52" i="26" s="1"/>
  <c r="R50" i="26"/>
  <c r="R51" i="26" s="1"/>
  <c r="BV52" i="26"/>
  <c r="BV53" i="26" s="1"/>
  <c r="BV54" i="26" s="1"/>
  <c r="BV55" i="26" s="1"/>
  <c r="I53" i="26" l="1"/>
  <c r="I54" i="26" s="1"/>
  <c r="I55" i="26" s="1"/>
  <c r="R52" i="26"/>
  <c r="R53" i="26" s="1"/>
  <c r="R54" i="26" s="1"/>
  <c r="R55" i="26" s="1"/>
  <c r="AH54" i="26"/>
  <c r="AH55" i="26" s="1"/>
</calcChain>
</file>

<file path=xl/sharedStrings.xml><?xml version="1.0" encoding="utf-8"?>
<sst xmlns="http://schemas.openxmlformats.org/spreadsheetml/2006/main" count="2210" uniqueCount="136">
  <si>
    <t>Participants</t>
  </si>
  <si>
    <t>a</t>
  </si>
  <si>
    <t>Items</t>
  </si>
  <si>
    <t>Compétences</t>
  </si>
  <si>
    <t>Nombre de réponses</t>
  </si>
  <si>
    <t>Réponses correctes</t>
  </si>
  <si>
    <t>Réponses incorrectes</t>
  </si>
  <si>
    <t xml:space="preserve">   Pas de réponse</t>
  </si>
  <si>
    <t>Classe</t>
  </si>
  <si>
    <t>Pas de réponse</t>
  </si>
  <si>
    <r>
      <t xml:space="preserve">Pour profiter des fonctionnalités de cette grille, </t>
    </r>
    <r>
      <rPr>
        <b/>
        <sz val="12"/>
        <rFont val="Arial"/>
        <family val="2"/>
      </rPr>
      <t>il suffit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de remplir la feuille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"Encodage réponses Es"</t>
    </r>
    <r>
      <rPr>
        <sz val="12"/>
        <rFont val="Arial"/>
        <family val="2"/>
      </rPr>
      <t xml:space="preserve"> ;</t>
    </r>
  </si>
  <si>
    <t>Fonctionnalités</t>
  </si>
  <si>
    <t>* Seuls les codes admis pourront être introduits.</t>
  </si>
  <si>
    <t>* Une fois tous les items encodés, vous obtiendrez pour chaque élève et pour votre classe une série de scores.</t>
  </si>
  <si>
    <t>* Le score des élèves absents n'intervient pas dans le score moyen de la classe.</t>
  </si>
  <si>
    <t>En cas de problème avec cette grille</t>
  </si>
  <si>
    <t>0-1-9</t>
  </si>
  <si>
    <t xml:space="preserve">Total / </t>
  </si>
  <si>
    <t>Total</t>
  </si>
  <si>
    <t>en %</t>
  </si>
  <si>
    <t>Moyenne</t>
  </si>
  <si>
    <t>Elèves</t>
  </si>
  <si>
    <t>Abs</t>
  </si>
  <si>
    <t>% réussite</t>
  </si>
  <si>
    <t>% FWB</t>
  </si>
  <si>
    <t>FASE ETAB :</t>
  </si>
  <si>
    <t>FASE IMPL :</t>
  </si>
  <si>
    <t>Total /</t>
  </si>
  <si>
    <t>Proportion d'élèves ayant réussi l'item</t>
  </si>
  <si>
    <t>Proportion d'élèves ayant réussi l'item en FWB</t>
  </si>
  <si>
    <r>
      <t>Code</t>
    </r>
    <r>
      <rPr>
        <b/>
        <sz val="12"/>
        <rFont val="Arial"/>
        <family val="2"/>
      </rPr>
      <t xml:space="preserve"> 1</t>
    </r>
  </si>
  <si>
    <t>réponse correcte</t>
  </si>
  <si>
    <r>
      <t>Code</t>
    </r>
    <r>
      <rPr>
        <b/>
        <sz val="12"/>
        <rFont val="Arial"/>
        <family val="2"/>
      </rPr>
      <t xml:space="preserve"> 0</t>
    </r>
  </si>
  <si>
    <t>réponse incorrecte</t>
  </si>
  <si>
    <r>
      <t>Code</t>
    </r>
    <r>
      <rPr>
        <b/>
        <sz val="12"/>
        <rFont val="Arial"/>
        <family val="2"/>
      </rPr>
      <t xml:space="preserve"> 9</t>
    </r>
  </si>
  <si>
    <t>pas de réponse (omission)</t>
  </si>
  <si>
    <r>
      <t>Code</t>
    </r>
    <r>
      <rPr>
        <b/>
        <sz val="12"/>
        <rFont val="Arial"/>
        <family val="2"/>
      </rPr>
      <t xml:space="preserve"> a</t>
    </r>
  </si>
  <si>
    <t>absence</t>
  </si>
  <si>
    <t>Score global à l'épreuve</t>
  </si>
  <si>
    <t>Moy FWB</t>
  </si>
  <si>
    <r>
      <t>Vous devez d'abord</t>
    </r>
    <r>
      <rPr>
        <b/>
        <sz val="12"/>
        <rFont val="Arial"/>
        <family val="2"/>
      </rPr>
      <t xml:space="preserve"> impérativement</t>
    </r>
    <r>
      <rPr>
        <sz val="12"/>
        <rFont val="Arial"/>
        <family val="2"/>
      </rPr>
      <t xml:space="preserve"> encoder </t>
    </r>
    <r>
      <rPr>
        <b/>
        <sz val="12"/>
        <rFont val="Arial"/>
        <family val="2"/>
      </rPr>
      <t>le nom de l'école</t>
    </r>
    <r>
      <rPr>
        <sz val="12"/>
        <rFont val="Arial"/>
        <family val="2"/>
      </rPr>
      <t>,</t>
    </r>
    <r>
      <rPr>
        <b/>
        <sz val="12"/>
        <rFont val="Arial"/>
        <family val="2"/>
      </rPr>
      <t xml:space="preserve"> le nom de la classe</t>
    </r>
    <r>
      <rPr>
        <sz val="12"/>
        <rFont val="Arial"/>
        <family val="2"/>
      </rPr>
      <t>,</t>
    </r>
    <r>
      <rPr>
        <b/>
        <sz val="12"/>
        <rFont val="Arial"/>
        <family val="2"/>
      </rPr>
      <t xml:space="preserve"> </t>
    </r>
  </si>
  <si>
    <r>
      <t>* Pour l'encodage, TOUTES les cellules d'une même ligne doivent être remplies sinon un "</t>
    </r>
    <r>
      <rPr>
        <b/>
        <sz val="12"/>
        <color indexed="10"/>
        <rFont val="Arial"/>
        <family val="2"/>
      </rPr>
      <t>!</t>
    </r>
    <r>
      <rPr>
        <sz val="12"/>
        <rFont val="Arial"/>
        <family val="2"/>
      </rPr>
      <t>"</t>
    </r>
    <r>
      <rPr>
        <sz val="12"/>
        <rFont val="Arial"/>
        <family val="2"/>
      </rPr>
      <t xml:space="preserve"> apparait dans la colonne "Abs"</t>
    </r>
  </si>
  <si>
    <t>Commencez l'encodage ici !</t>
  </si>
  <si>
    <t>Sexe</t>
  </si>
  <si>
    <t>Année de naissance</t>
  </si>
  <si>
    <t>École :</t>
  </si>
  <si>
    <t>École</t>
  </si>
  <si>
    <t>Écart-type</t>
  </si>
  <si>
    <t>[0,10[</t>
  </si>
  <si>
    <t>[10,20[</t>
  </si>
  <si>
    <t>[20,30[</t>
  </si>
  <si>
    <t>[30,40[</t>
  </si>
  <si>
    <t>[40,50[</t>
  </si>
  <si>
    <t>[50,60[</t>
  </si>
  <si>
    <t>[60,70[</t>
  </si>
  <si>
    <t>[70,80[</t>
  </si>
  <si>
    <t>[80,90[</t>
  </si>
  <si>
    <t>[90,100]</t>
  </si>
  <si>
    <r>
      <t>le N° FASE de l'établissement</t>
    </r>
    <r>
      <rPr>
        <sz val="12"/>
        <rFont val="Arial"/>
        <family val="2"/>
      </rPr>
      <t xml:space="preserve"> (obligatoire) et</t>
    </r>
    <r>
      <rPr>
        <b/>
        <sz val="12"/>
        <rFont val="Arial"/>
        <family val="2"/>
      </rPr>
      <t xml:space="preserve"> le N° FASE de l'implantation</t>
    </r>
    <r>
      <rPr>
        <sz val="12"/>
        <rFont val="Arial"/>
        <family val="2"/>
      </rPr>
      <t xml:space="preserve"> (si nécessaire).</t>
    </r>
  </si>
  <si>
    <t>* Si un élève est absent à une partie de l'épreuve, il faut encoder "a" dans les différents items concernés, ce qui fera apparaitre "a" dans la colonne finale "Abs"</t>
  </si>
  <si>
    <t>0-1-8-9</t>
  </si>
  <si>
    <t>Crédits partiels</t>
  </si>
  <si>
    <t>Domaine</t>
  </si>
  <si>
    <t>Léopold KROEMMER: 02/690.82.12 ou leopold.kroemmer@cfwb.be</t>
  </si>
  <si>
    <r>
      <t xml:space="preserve">* En bas de la grille, </t>
    </r>
    <r>
      <rPr>
        <u/>
        <sz val="12"/>
        <rFont val="Arial"/>
        <family val="2"/>
      </rPr>
      <t>si nécessaire</t>
    </r>
    <r>
      <rPr>
        <sz val="12"/>
        <rFont val="Arial"/>
        <family val="2"/>
      </rPr>
      <t>, des indications apparaissent vous renseignant le nombre de lignes à compléter</t>
    </r>
  </si>
  <si>
    <r>
      <t xml:space="preserve">Code </t>
    </r>
    <r>
      <rPr>
        <b/>
        <sz val="12"/>
        <rFont val="Arial"/>
        <family val="2"/>
      </rPr>
      <t>8</t>
    </r>
  </si>
  <si>
    <t xml:space="preserve"> absent
totalité
épreuve</t>
  </si>
  <si>
    <t>crédit partiel</t>
  </si>
  <si>
    <t>* Si un élève est absent à toute l'épreuve, il faut encoder "a" dans la colonne "absent totalité épreuve"</t>
  </si>
  <si>
    <t>UAA 3</t>
  </si>
  <si>
    <t>UAA4</t>
  </si>
  <si>
    <t>Total
Connaître</t>
  </si>
  <si>
    <t>Total
Appliquer</t>
  </si>
  <si>
    <t>Total
Transférer</t>
  </si>
  <si>
    <t>Connaitre</t>
  </si>
  <si>
    <t>Appliquer</t>
  </si>
  <si>
    <t>Transférer</t>
  </si>
  <si>
    <t>UAA3</t>
  </si>
  <si>
    <t/>
  </si>
  <si>
    <t xml:space="preserve">Classe : </t>
  </si>
  <si>
    <t xml:space="preserve">Ecole : </t>
  </si>
  <si>
    <t xml:space="preserve">Total de l'élève : </t>
  </si>
  <si>
    <t xml:space="preserve">Moyenne de la classe : </t>
  </si>
  <si>
    <t>UAA 4</t>
  </si>
  <si>
    <t>Tranférer</t>
  </si>
  <si>
    <t>Épreuve complète</t>
  </si>
  <si>
    <t>Proportion d'élèves ayant réussi complètement l'item</t>
  </si>
  <si>
    <t>* Vous aurez également pour chaque élève une feuille bilan reprenant les scores de l'élève et ceux de la classe.</t>
  </si>
  <si>
    <r>
      <t xml:space="preserve">les feuilles "Compétences", "Tri" et "Bilan élèves" </t>
    </r>
    <r>
      <rPr>
        <b/>
        <sz val="12"/>
        <rFont val="Arial"/>
        <family val="2"/>
      </rPr>
      <t>se complètent automatiquement</t>
    </r>
    <r>
      <rPr>
        <sz val="12"/>
        <rFont val="Arial"/>
        <family val="2"/>
      </rPr>
      <t>.</t>
    </r>
  </si>
  <si>
    <t>Stratégies transversales</t>
  </si>
  <si>
    <t>UAA1</t>
  </si>
  <si>
    <t>UAA2</t>
  </si>
  <si>
    <t>UAA5</t>
  </si>
  <si>
    <t>UAA6</t>
  </si>
  <si>
    <t>EENC 2018  Formation scientifique</t>
  </si>
  <si>
    <t>Cette grille a été conçue dans le cadre de l'évaluation externe en formation scientifique</t>
  </si>
  <si>
    <t>2018 – 4e année de l'enseignement secondaire technique de qualification et professionnel</t>
  </si>
  <si>
    <t>* Après le nom, prénom de chaque élève, vous encodez sa filière : TQ ou P</t>
  </si>
  <si>
    <t>TQ ou P</t>
  </si>
  <si>
    <t>Évaluation externe non certificative
Formation scientifique - 2018
4e année technique de qualification et professionnel</t>
  </si>
  <si>
    <t>UAA 1</t>
  </si>
  <si>
    <t>Total
Stratégies transversales</t>
  </si>
  <si>
    <t>Thème 1 : la terre est une planète habitée dans l'univers</t>
  </si>
  <si>
    <t>UAA1: Les mouvements de la terre</t>
  </si>
  <si>
    <t>UAA6: Biodiversité et évolution</t>
  </si>
  <si>
    <t>%</t>
  </si>
  <si>
    <t>Thème 2 : la lumière et le son nous permettent d'observer et de communiquer</t>
  </si>
  <si>
    <t>UAA2 : La lumière nious permet d'observer</t>
  </si>
  <si>
    <t>Thème 3 : l'être humain, comme tous les organismes vivants, est constitué de cellule</t>
  </si>
  <si>
    <t>UAA3 : La cellule, unité de base du vivant</t>
  </si>
  <si>
    <t>Thème 4 : la matière qui nous entoure</t>
  </si>
  <si>
    <t>Thème 5 : l'energie dont nous avons besoin</t>
  </si>
  <si>
    <t>UAA5 : l'énergie électrique</t>
  </si>
  <si>
    <t>Fase établ</t>
  </si>
  <si>
    <t>Fase impl</t>
  </si>
  <si>
    <t>A remplir uniquement si classe échantillon</t>
  </si>
  <si>
    <t>UAA 2</t>
  </si>
  <si>
    <t>UAA 5</t>
  </si>
  <si>
    <t>UAA 6</t>
  </si>
  <si>
    <t>/ 53</t>
  </si>
  <si>
    <t>/53</t>
  </si>
  <si>
    <t>/12</t>
  </si>
  <si>
    <t>/15</t>
  </si>
  <si>
    <t>/34</t>
  </si>
  <si>
    <t>/  9</t>
  </si>
  <si>
    <t>/  6</t>
  </si>
  <si>
    <t>/  2</t>
  </si>
  <si>
    <t>/  8</t>
  </si>
  <si>
    <t>/  4</t>
  </si>
  <si>
    <r>
      <t xml:space="preserve">Élèves  - Encodage
</t>
    </r>
    <r>
      <rPr>
        <sz val="10"/>
        <rFont val="Arial"/>
        <family val="2"/>
      </rPr>
      <t>Nom et prénom</t>
    </r>
  </si>
  <si>
    <t>UAA4 : transformation de la matière</t>
  </si>
  <si>
    <t xml:space="preserve">Cette évaluation comportait 53 items relatifs aux UAA (Unité d'acquis d'apprentissage) 1, 2, 3, 4, 5 et 6.
Le but est de poser un diagnostic sur les forces et faiblesses de chaque élève tout en le nuançant par la moyenne de la classe.
Parmi les 53 items, 9 concernaient l'UAA 1, 6 concernaient l'UAA 2, 12 concernaient l'UAA3,
9 concernaient l'UAA4, 15 concernaient l'UAA5, et 2 concernaient l'UAA6.
Pour la compétence "connaitre", il y avait 32 items.
Pour la compétences "appliquer", il y avait 9 items.
Pour la compétences "transférer", il y avait 4 items.
Pour la compétence "stratégies transversales", il y avait 8 items.
</t>
  </si>
  <si>
    <t xml:space="preserve">Cette évaluation comportait 53 items relatifs aux UAA (Unité d'acquis d'apprentissage) 1, 2, 3, 4, 5 et 6.
Le but est de poser un diagnostic sur les forces et faiblesses de chaque élève tout  en le nuançant par la moyenne de la classe.
Parmi les 53 items, 9 concernaient l'UAA 1, 6 concernaient l'UAA 2, 12 concernaient l'UAA3,
9 concernaient l'UAA4, 15 concernaient l'UAA5, et 2 concernaient l'UAA6.
Pour la compétence "connaitre", il y avait 32 items.
Pour la compétences "appliquer", il y avait 9 items.
Pour la compétences "transférer", il y avait 4 items.
Pour la compétence "stratégies transversales", il y avait 8 items.
</t>
  </si>
  <si>
    <t xml:space="preserve">Cette évaluation comportait 53 items relatifs aux UAA (Unité d'acquis d'apprentissage) 1, 2, 3, 4, 5 et 6.
Le but est de poser un diagnostic sur les forces et faiblesses de chaque élève tout en  le nuançant par la moyenne de la classe.
Parmi les 53 items, 9 concernaient l'UAA 1, 6 concernaient l'UAA 2, 12 concernaient l'UAA3,
9 concernaient l'UAA4, 15 concernaient l'UAA5, et 2 concernaient l'UAA6.
Pour la compétence "connaitre", il y avait 32 items.
Pour la compétences "appliquer", il y avait 9 items.
Pour la compétences "transférer", il y avait 4 items.
Pour la compétence "stratégies transversales", il y avait 8 items.
</t>
  </si>
  <si>
    <t xml:space="preserve">Cette évaluation comportait 53 items relatifs aux UAA (Unité d'acquis d'apprentissage) 1, 2, 3, 4, 5 et 6.
Le but est de poser un diagnostic sur les forces et faiblesses de chaque élève tout en le  nuançant par la moyenne de la classe.
Parmi les 53 items, 9 concernaient l'UAA 1, 6 concernaient l'UAA 2, 12 concernaient l'UAA3,
9 concernaient l'UAA4, 15 concernaient l'UAA5, et 2 concernaient l'UAA6.
Pour la compétence "connaitre", il y avait 32 items.
Pour la compétences "appliquer", il y avait 9 items.
Pour la compétences "transférer", il y avait 4 items.
Pour la compétence "stratégies transversales", il y avait 8 items.
</t>
  </si>
  <si>
    <t xml:space="preserve">Cette évaluation comportait 53 items relatifs aux UAA (Unité d'acquis d'apprentissage) 1, 2, 3, 4, 5 et 6.
Le but est de poser un diagnostic sur les forces et faiblesses de chaque élève tou en le nuançant par la moyenne de la classe.
Parmi les 53 items, 9 concernaient l'UAA 1, 6 concernaient l'UAA 2, 12 concernaient l'UAA3,
9 concernaient l'UAA4, 15 concernaient l'UAA5, et 2 concernaient l'UAA6.
Pour la compétence "connaitre", il y avait 32 items.
Pour la compétences "appliquer", il y avait 9 items.
Pour la compétences "transférer", il y avait 4 items.
Pour la compétence "stratégies transversales", il y avait 8 items.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</si>
</sst>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3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b/>
      <sz val="12"/>
      <color indexed="52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11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medium">
        <color indexed="64"/>
      </top>
      <bottom/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 applyProtection="0"/>
  </cellStyleXfs>
  <cellXfs count="531">
    <xf numFmtId="0" fontId="0" fillId="0" borderId="0" xfId="0"/>
    <xf numFmtId="49" fontId="5" fillId="0" borderId="0" xfId="0" applyNumberFormat="1" applyFont="1" applyProtection="1">
      <protection hidden="1"/>
    </xf>
    <xf numFmtId="0" fontId="4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6" fillId="0" borderId="0" xfId="0" applyFont="1" applyProtection="1">
      <protection hidden="1"/>
    </xf>
    <xf numFmtId="1" fontId="6" fillId="0" borderId="0" xfId="0" applyNumberFormat="1" applyFont="1" applyProtection="1">
      <protection hidden="1"/>
    </xf>
    <xf numFmtId="0" fontId="6" fillId="0" borderId="0" xfId="0" applyFont="1" applyBorder="1" applyProtection="1"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11" fillId="0" borderId="2" xfId="0" applyFont="1" applyFill="1" applyBorder="1" applyAlignment="1" applyProtection="1">
      <alignment horizontal="center"/>
      <protection hidden="1"/>
    </xf>
    <xf numFmtId="0" fontId="11" fillId="0" borderId="3" xfId="0" applyFont="1" applyFill="1" applyBorder="1" applyAlignment="1" applyProtection="1">
      <alignment horizontal="center"/>
      <protection hidden="1"/>
    </xf>
    <xf numFmtId="0" fontId="12" fillId="0" borderId="3" xfId="0" applyFont="1" applyFill="1" applyBorder="1" applyAlignment="1" applyProtection="1">
      <alignment horizontal="center"/>
      <protection hidden="1"/>
    </xf>
    <xf numFmtId="0" fontId="11" fillId="0" borderId="4" xfId="0" applyFont="1" applyFill="1" applyBorder="1" applyAlignment="1" applyProtection="1">
      <alignment horizontal="center"/>
      <protection hidden="1"/>
    </xf>
    <xf numFmtId="9" fontId="4" fillId="0" borderId="0" xfId="1" applyFont="1" applyProtection="1"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8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0" fontId="3" fillId="2" borderId="7" xfId="0" applyFont="1" applyFill="1" applyBorder="1" applyProtection="1">
      <protection hidden="1"/>
    </xf>
    <xf numFmtId="1" fontId="5" fillId="0" borderId="0" xfId="0" applyNumberFormat="1" applyFont="1" applyBorder="1" applyProtection="1">
      <protection hidden="1"/>
    </xf>
    <xf numFmtId="1" fontId="6" fillId="0" borderId="0" xfId="0" applyNumberFormat="1" applyFont="1" applyBorder="1" applyProtection="1">
      <protection hidden="1"/>
    </xf>
    <xf numFmtId="0" fontId="14" fillId="0" borderId="8" xfId="0" applyFont="1" applyBorder="1" applyAlignment="1" applyProtection="1">
      <alignment vertical="center" wrapText="1"/>
      <protection hidden="1"/>
    </xf>
    <xf numFmtId="9" fontId="3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49" fontId="5" fillId="0" borderId="0" xfId="0" applyNumberFormat="1" applyFont="1" applyAlignment="1" applyProtection="1">
      <alignment vertical="center"/>
      <protection hidden="1"/>
    </xf>
    <xf numFmtId="1" fontId="5" fillId="0" borderId="0" xfId="0" applyNumberFormat="1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horizontal="center"/>
      <protection hidden="1"/>
    </xf>
    <xf numFmtId="0" fontId="6" fillId="0" borderId="0" xfId="0" applyFont="1" applyFill="1" applyProtection="1">
      <protection hidden="1"/>
    </xf>
    <xf numFmtId="0" fontId="4" fillId="0" borderId="12" xfId="0" applyFont="1" applyBorder="1" applyProtection="1">
      <protection hidden="1"/>
    </xf>
    <xf numFmtId="0" fontId="4" fillId="0" borderId="12" xfId="0" applyFont="1" applyBorder="1" applyAlignment="1" applyProtection="1">
      <alignment vertical="center"/>
      <protection hidden="1"/>
    </xf>
    <xf numFmtId="0" fontId="3" fillId="0" borderId="13" xfId="0" applyFont="1" applyBorder="1" applyAlignment="1">
      <alignment horizontal="center"/>
    </xf>
    <xf numFmtId="0" fontId="17" fillId="3" borderId="14" xfId="0" applyFont="1" applyFill="1" applyBorder="1" applyAlignment="1" applyProtection="1">
      <alignment vertical="center" wrapText="1"/>
      <protection locked="0"/>
    </xf>
    <xf numFmtId="0" fontId="17" fillId="3" borderId="15" xfId="0" applyFont="1" applyFill="1" applyBorder="1" applyAlignment="1" applyProtection="1">
      <alignment vertical="center" wrapText="1"/>
      <protection locked="0"/>
    </xf>
    <xf numFmtId="0" fontId="11" fillId="0" borderId="18" xfId="0" applyFont="1" applyBorder="1" applyAlignment="1" applyProtection="1">
      <alignment shrinkToFit="1"/>
      <protection locked="0"/>
    </xf>
    <xf numFmtId="0" fontId="6" fillId="4" borderId="0" xfId="0" applyFont="1" applyFill="1" applyProtection="1">
      <protection hidden="1"/>
    </xf>
    <xf numFmtId="0" fontId="6" fillId="4" borderId="0" xfId="0" applyFont="1" applyFill="1" applyBorder="1" applyProtection="1">
      <protection hidden="1"/>
    </xf>
    <xf numFmtId="0" fontId="14" fillId="4" borderId="0" xfId="0" applyFont="1" applyFill="1" applyBorder="1" applyAlignment="1" applyProtection="1">
      <alignment horizontal="center"/>
      <protection hidden="1"/>
    </xf>
    <xf numFmtId="0" fontId="6" fillId="4" borderId="19" xfId="0" applyFont="1" applyFill="1" applyBorder="1" applyAlignment="1" applyProtection="1">
      <alignment horizontal="center"/>
      <protection hidden="1"/>
    </xf>
    <xf numFmtId="0" fontId="18" fillId="4" borderId="19" xfId="0" applyFont="1" applyFill="1" applyBorder="1" applyAlignment="1" applyProtection="1">
      <alignment horizontal="center" vertical="center" textRotation="90"/>
      <protection hidden="1"/>
    </xf>
    <xf numFmtId="0" fontId="10" fillId="4" borderId="19" xfId="0" applyFont="1" applyFill="1" applyBorder="1" applyProtection="1">
      <protection hidden="1"/>
    </xf>
    <xf numFmtId="0" fontId="10" fillId="4" borderId="21" xfId="0" applyFont="1" applyFill="1" applyBorder="1" applyProtection="1">
      <protection hidden="1"/>
    </xf>
    <xf numFmtId="0" fontId="4" fillId="4" borderId="0" xfId="0" applyFont="1" applyFill="1" applyBorder="1" applyProtection="1">
      <protection hidden="1"/>
    </xf>
    <xf numFmtId="0" fontId="3" fillId="4" borderId="0" xfId="0" applyFont="1" applyFill="1" applyProtection="1">
      <protection hidden="1"/>
    </xf>
    <xf numFmtId="0" fontId="16" fillId="4" borderId="19" xfId="0" applyFont="1" applyFill="1" applyBorder="1" applyProtection="1">
      <protection hidden="1"/>
    </xf>
    <xf numFmtId="0" fontId="4" fillId="4" borderId="0" xfId="0" applyFont="1" applyFill="1" applyProtection="1">
      <protection hidden="1"/>
    </xf>
    <xf numFmtId="0" fontId="4" fillId="4" borderId="0" xfId="0" applyFont="1" applyFill="1" applyAlignment="1" applyProtection="1">
      <alignment horizontal="right"/>
      <protection hidden="1"/>
    </xf>
    <xf numFmtId="0" fontId="3" fillId="4" borderId="0" xfId="0" applyFont="1" applyFill="1" applyBorder="1" applyAlignment="1" applyProtection="1">
      <alignment horizontal="right"/>
      <protection hidden="1"/>
    </xf>
    <xf numFmtId="0" fontId="13" fillId="4" borderId="0" xfId="0" applyFont="1" applyFill="1" applyBorder="1" applyAlignment="1" applyProtection="1">
      <alignment horizontal="right"/>
      <protection hidden="1"/>
    </xf>
    <xf numFmtId="0" fontId="4" fillId="4" borderId="0" xfId="0" applyFont="1" applyFill="1" applyAlignment="1" applyProtection="1">
      <alignment vertical="center"/>
      <protection hidden="1"/>
    </xf>
    <xf numFmtId="0" fontId="4" fillId="4" borderId="19" xfId="0" applyFont="1" applyFill="1" applyBorder="1" applyAlignment="1" applyProtection="1">
      <alignment vertical="center"/>
      <protection hidden="1"/>
    </xf>
    <xf numFmtId="0" fontId="7" fillId="4" borderId="19" xfId="0" applyFont="1" applyFill="1" applyBorder="1" applyAlignment="1" applyProtection="1">
      <alignment horizontal="right" vertical="center"/>
      <protection hidden="1"/>
    </xf>
    <xf numFmtId="9" fontId="4" fillId="4" borderId="0" xfId="1" applyFont="1" applyFill="1" applyProtection="1">
      <protection hidden="1"/>
    </xf>
    <xf numFmtId="0" fontId="3" fillId="4" borderId="0" xfId="0" applyFont="1" applyFill="1" applyBorder="1" applyAlignment="1" applyProtection="1">
      <alignment horizontal="center" vertical="center" shrinkToFit="1"/>
      <protection hidden="1"/>
    </xf>
    <xf numFmtId="0" fontId="14" fillId="4" borderId="0" xfId="0" applyFont="1" applyFill="1" applyBorder="1" applyAlignment="1" applyProtection="1">
      <alignment horizontal="center" vertical="center" shrinkToFit="1"/>
      <protection hidden="1"/>
    </xf>
    <xf numFmtId="0" fontId="4" fillId="4" borderId="0" xfId="0" applyFont="1" applyFill="1" applyBorder="1" applyAlignment="1" applyProtection="1">
      <alignment horizontal="center"/>
      <protection hidden="1"/>
    </xf>
    <xf numFmtId="0" fontId="7" fillId="4" borderId="0" xfId="0" applyFont="1" applyFill="1" applyAlignment="1" applyProtection="1">
      <alignment horizontal="right"/>
      <protection hidden="1"/>
    </xf>
    <xf numFmtId="0" fontId="4" fillId="4" borderId="10" xfId="0" applyFont="1" applyFill="1" applyBorder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center"/>
      <protection hidden="1"/>
    </xf>
    <xf numFmtId="0" fontId="14" fillId="4" borderId="10" xfId="0" applyFont="1" applyFill="1" applyBorder="1" applyAlignment="1" applyProtection="1">
      <alignment horizontal="center" vertical="center" shrinkToFit="1"/>
      <protection hidden="1"/>
    </xf>
    <xf numFmtId="0" fontId="4" fillId="4" borderId="0" xfId="0" applyFont="1" applyFill="1" applyAlignment="1" applyProtection="1">
      <alignment horizontal="center"/>
      <protection hidden="1"/>
    </xf>
    <xf numFmtId="0" fontId="4" fillId="4" borderId="23" xfId="0" applyFont="1" applyFill="1" applyBorder="1" applyProtection="1">
      <protection hidden="1"/>
    </xf>
    <xf numFmtId="0" fontId="3" fillId="4" borderId="23" xfId="0" applyFont="1" applyFill="1" applyBorder="1" applyAlignment="1" applyProtection="1">
      <alignment horizontal="right"/>
      <protection hidden="1"/>
    </xf>
    <xf numFmtId="0" fontId="11" fillId="0" borderId="24" xfId="0" applyFont="1" applyFill="1" applyBorder="1" applyAlignment="1" applyProtection="1">
      <alignment horizontal="center"/>
      <protection hidden="1"/>
    </xf>
    <xf numFmtId="0" fontId="3" fillId="4" borderId="10" xfId="0" applyFont="1" applyFill="1" applyBorder="1" applyAlignment="1" applyProtection="1">
      <alignment horizontal="right"/>
      <protection hidden="1"/>
    </xf>
    <xf numFmtId="0" fontId="4" fillId="4" borderId="10" xfId="0" applyFont="1" applyFill="1" applyBorder="1" applyAlignment="1" applyProtection="1">
      <alignment horizontal="right"/>
      <protection hidden="1"/>
    </xf>
    <xf numFmtId="9" fontId="3" fillId="0" borderId="25" xfId="0" applyNumberFormat="1" applyFont="1" applyFill="1" applyBorder="1" applyAlignment="1" applyProtection="1">
      <alignment horizontal="center" vertical="center" shrinkToFit="1"/>
      <protection hidden="1"/>
    </xf>
    <xf numFmtId="9" fontId="3" fillId="0" borderId="27" xfId="0" applyNumberFormat="1" applyFont="1" applyFill="1" applyBorder="1" applyAlignment="1" applyProtection="1">
      <alignment horizontal="center" vertical="center" shrinkToFit="1"/>
      <protection hidden="1"/>
    </xf>
    <xf numFmtId="9" fontId="3" fillId="2" borderId="28" xfId="1" applyFont="1" applyFill="1" applyBorder="1" applyAlignment="1" applyProtection="1">
      <alignment horizontal="center" vertical="center" shrinkToFit="1"/>
      <protection hidden="1"/>
    </xf>
    <xf numFmtId="9" fontId="3" fillId="2" borderId="29" xfId="1" applyFont="1" applyFill="1" applyBorder="1" applyAlignment="1" applyProtection="1">
      <alignment horizontal="center" vertical="center" shrinkToFit="1"/>
      <protection hidden="1"/>
    </xf>
    <xf numFmtId="0" fontId="15" fillId="4" borderId="0" xfId="0" applyFont="1" applyFill="1" applyBorder="1" applyProtection="1">
      <protection hidden="1"/>
    </xf>
    <xf numFmtId="0" fontId="12" fillId="4" borderId="0" xfId="0" applyFont="1" applyFill="1" applyBorder="1" applyProtection="1">
      <protection hidden="1"/>
    </xf>
    <xf numFmtId="0" fontId="3" fillId="4" borderId="0" xfId="0" applyFont="1" applyFill="1" applyBorder="1" applyAlignment="1" applyProtection="1">
      <alignment horizontal="left" shrinkToFit="1"/>
      <protection hidden="1"/>
    </xf>
    <xf numFmtId="0" fontId="4" fillId="4" borderId="0" xfId="0" applyFont="1" applyFill="1" applyAlignment="1" applyProtection="1">
      <alignment shrinkToFit="1"/>
      <protection hidden="1"/>
    </xf>
    <xf numFmtId="49" fontId="5" fillId="0" borderId="0" xfId="0" applyNumberFormat="1" applyFont="1" applyAlignment="1" applyProtection="1">
      <alignment shrinkToFit="1"/>
      <protection hidden="1"/>
    </xf>
    <xf numFmtId="1" fontId="5" fillId="0" borderId="0" xfId="0" applyNumberFormat="1" applyFont="1" applyBorder="1" applyAlignment="1" applyProtection="1">
      <alignment shrinkToFit="1"/>
      <protection hidden="1"/>
    </xf>
    <xf numFmtId="0" fontId="4" fillId="0" borderId="12" xfId="0" applyFont="1" applyBorder="1" applyAlignment="1" applyProtection="1">
      <alignment shrinkToFit="1"/>
      <protection hidden="1"/>
    </xf>
    <xf numFmtId="0" fontId="4" fillId="0" borderId="0" xfId="0" applyFont="1" applyAlignment="1" applyProtection="1">
      <alignment shrinkToFit="1"/>
      <protection hidden="1"/>
    </xf>
    <xf numFmtId="9" fontId="3" fillId="0" borderId="31" xfId="0" applyNumberFormat="1" applyFont="1" applyFill="1" applyBorder="1" applyAlignment="1" applyProtection="1">
      <alignment horizontal="center" vertical="center" shrinkToFit="1"/>
      <protection hidden="1"/>
    </xf>
    <xf numFmtId="9" fontId="3" fillId="2" borderId="32" xfId="1" applyFont="1" applyFill="1" applyBorder="1" applyAlignment="1" applyProtection="1">
      <alignment horizontal="center"/>
      <protection hidden="1"/>
    </xf>
    <xf numFmtId="9" fontId="3" fillId="2" borderId="3" xfId="1" applyFont="1" applyFill="1" applyBorder="1" applyAlignment="1" applyProtection="1">
      <alignment horizontal="center"/>
      <protection hidden="1"/>
    </xf>
    <xf numFmtId="9" fontId="3" fillId="2" borderId="24" xfId="1" applyFont="1" applyFill="1" applyBorder="1" applyAlignment="1" applyProtection="1">
      <alignment horizontal="center"/>
      <protection hidden="1"/>
    </xf>
    <xf numFmtId="0" fontId="14" fillId="4" borderId="33" xfId="0" applyFont="1" applyFill="1" applyBorder="1" applyAlignment="1" applyProtection="1">
      <alignment horizontal="center" vertical="center" shrinkToFit="1"/>
      <protection hidden="1"/>
    </xf>
    <xf numFmtId="0" fontId="4" fillId="4" borderId="19" xfId="0" applyFont="1" applyFill="1" applyBorder="1" applyAlignment="1" applyProtection="1">
      <alignment horizontal="center"/>
      <protection hidden="1"/>
    </xf>
    <xf numFmtId="0" fontId="14" fillId="4" borderId="0" xfId="0" applyFont="1" applyFill="1" applyBorder="1" applyAlignment="1" applyProtection="1">
      <alignment horizontal="right" indent="1"/>
      <protection hidden="1"/>
    </xf>
    <xf numFmtId="0" fontId="15" fillId="0" borderId="2" xfId="0" applyFont="1" applyFill="1" applyBorder="1" applyAlignment="1" applyProtection="1">
      <alignment horizontal="center"/>
      <protection hidden="1"/>
    </xf>
    <xf numFmtId="0" fontId="4" fillId="4" borderId="12" xfId="0" applyFont="1" applyFill="1" applyBorder="1" applyProtection="1">
      <protection hidden="1"/>
    </xf>
    <xf numFmtId="9" fontId="4" fillId="4" borderId="12" xfId="1" applyFont="1" applyFill="1" applyBorder="1" applyProtection="1">
      <protection hidden="1"/>
    </xf>
    <xf numFmtId="0" fontId="7" fillId="4" borderId="12" xfId="0" applyFont="1" applyFill="1" applyBorder="1" applyAlignment="1" applyProtection="1">
      <alignment horizontal="right"/>
      <protection hidden="1"/>
    </xf>
    <xf numFmtId="9" fontId="7" fillId="0" borderId="35" xfId="0" applyNumberFormat="1" applyFont="1" applyFill="1" applyBorder="1" applyAlignment="1" applyProtection="1">
      <alignment horizontal="center" vertical="center" wrapText="1"/>
      <protection hidden="1"/>
    </xf>
    <xf numFmtId="9" fontId="7" fillId="0" borderId="34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/>
      <protection hidden="1"/>
    </xf>
    <xf numFmtId="0" fontId="14" fillId="4" borderId="10" xfId="0" applyFont="1" applyFill="1" applyBorder="1" applyAlignment="1" applyProtection="1">
      <alignment horizontal="right" indent="1"/>
      <protection hidden="1"/>
    </xf>
    <xf numFmtId="0" fontId="7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3" fillId="5" borderId="2" xfId="0" applyFont="1" applyFill="1" applyBorder="1" applyAlignment="1" applyProtection="1">
      <alignment horizontal="center"/>
      <protection hidden="1"/>
    </xf>
    <xf numFmtId="0" fontId="3" fillId="5" borderId="36" xfId="0" applyFont="1" applyFill="1" applyBorder="1" applyAlignment="1" applyProtection="1">
      <alignment horizontal="center"/>
      <protection hidden="1"/>
    </xf>
    <xf numFmtId="0" fontId="14" fillId="5" borderId="3" xfId="0" applyFont="1" applyFill="1" applyBorder="1" applyAlignment="1" applyProtection="1">
      <alignment horizontal="center"/>
      <protection hidden="1"/>
    </xf>
    <xf numFmtId="0" fontId="14" fillId="5" borderId="24" xfId="0" applyFont="1" applyFill="1" applyBorder="1" applyAlignment="1" applyProtection="1">
      <alignment horizontal="center"/>
      <protection hidden="1"/>
    </xf>
    <xf numFmtId="0" fontId="10" fillId="4" borderId="0" xfId="0" applyFont="1" applyFill="1" applyBorder="1" applyProtection="1">
      <protection hidden="1"/>
    </xf>
    <xf numFmtId="0" fontId="3" fillId="4" borderId="0" xfId="0" applyFont="1" applyFill="1" applyBorder="1" applyAlignment="1" applyProtection="1">
      <alignment horizontal="right" indent="1"/>
      <protection hidden="1"/>
    </xf>
    <xf numFmtId="0" fontId="10" fillId="0" borderId="19" xfId="0" applyFont="1" applyFill="1" applyBorder="1" applyProtection="1">
      <protection hidden="1"/>
    </xf>
    <xf numFmtId="0" fontId="6" fillId="0" borderId="19" xfId="0" applyFont="1" applyFill="1" applyBorder="1" applyAlignment="1" applyProtection="1">
      <alignment horizontal="center"/>
      <protection hidden="1"/>
    </xf>
    <xf numFmtId="9" fontId="14" fillId="2" borderId="37" xfId="0" applyNumberFormat="1" applyFont="1" applyFill="1" applyBorder="1" applyAlignment="1" applyProtection="1">
      <alignment horizontal="center" vertical="center" shrinkToFit="1"/>
    </xf>
    <xf numFmtId="0" fontId="10" fillId="6" borderId="19" xfId="0" applyFont="1" applyFill="1" applyBorder="1" applyProtection="1">
      <protection hidden="1"/>
    </xf>
    <xf numFmtId="0" fontId="6" fillId="6" borderId="19" xfId="0" applyFont="1" applyFill="1" applyBorder="1" applyAlignment="1" applyProtection="1">
      <alignment horizontal="center"/>
      <protection hidden="1"/>
    </xf>
    <xf numFmtId="0" fontId="4" fillId="6" borderId="0" xfId="0" applyFont="1" applyFill="1" applyProtection="1"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2" borderId="40" xfId="0" applyFont="1" applyFill="1" applyBorder="1" applyProtection="1">
      <protection hidden="1"/>
    </xf>
    <xf numFmtId="0" fontId="7" fillId="0" borderId="4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42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40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33" xfId="0" applyFont="1" applyFill="1" applyBorder="1" applyAlignment="1" applyProtection="1">
      <alignment horizontal="center" vertical="center"/>
      <protection hidden="1"/>
    </xf>
    <xf numFmtId="0" fontId="4" fillId="4" borderId="33" xfId="0" applyFont="1" applyFill="1" applyBorder="1" applyAlignment="1" applyProtection="1">
      <alignment horizontal="center"/>
      <protection hidden="1"/>
    </xf>
    <xf numFmtId="9" fontId="7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43" xfId="0" applyFont="1" applyFill="1" applyBorder="1" applyAlignment="1" applyProtection="1">
      <alignment horizontal="center" vertical="center"/>
      <protection hidden="1"/>
    </xf>
    <xf numFmtId="0" fontId="11" fillId="0" borderId="24" xfId="0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 vertical="center"/>
      <protection hidden="1"/>
    </xf>
    <xf numFmtId="0" fontId="11" fillId="0" borderId="2" xfId="0" applyFont="1" applyFill="1" applyBorder="1" applyAlignment="1" applyProtection="1">
      <alignment horizontal="center" vertical="center"/>
      <protection hidden="1"/>
    </xf>
    <xf numFmtId="0" fontId="11" fillId="0" borderId="45" xfId="0" applyFont="1" applyFill="1" applyBorder="1" applyAlignment="1" applyProtection="1">
      <alignment horizontal="center" vertical="center"/>
      <protection hidden="1"/>
    </xf>
    <xf numFmtId="0" fontId="11" fillId="0" borderId="36" xfId="0" applyFont="1" applyFill="1" applyBorder="1" applyAlignment="1" applyProtection="1">
      <alignment horizontal="center" vertical="center"/>
      <protection hidden="1"/>
    </xf>
    <xf numFmtId="0" fontId="11" fillId="0" borderId="38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4" fillId="5" borderId="1" xfId="0" applyFont="1" applyFill="1" applyBorder="1" applyAlignment="1" applyProtection="1">
      <alignment horizontal="center"/>
      <protection hidden="1"/>
    </xf>
    <xf numFmtId="0" fontId="14" fillId="5" borderId="46" xfId="0" applyFont="1" applyFill="1" applyBorder="1" applyAlignment="1" applyProtection="1">
      <alignment horizontal="center"/>
      <protection hidden="1"/>
    </xf>
    <xf numFmtId="0" fontId="11" fillId="0" borderId="47" xfId="0" applyFont="1" applyFill="1" applyBorder="1" applyAlignment="1" applyProtection="1">
      <alignment horizontal="center"/>
      <protection hidden="1"/>
    </xf>
    <xf numFmtId="0" fontId="11" fillId="0" borderId="28" xfId="0" applyFont="1" applyFill="1" applyBorder="1" applyAlignment="1" applyProtection="1">
      <alignment horizontal="center"/>
      <protection hidden="1"/>
    </xf>
    <xf numFmtId="9" fontId="3" fillId="0" borderId="48" xfId="0" applyNumberFormat="1" applyFont="1" applyFill="1" applyBorder="1" applyAlignment="1" applyProtection="1">
      <alignment horizontal="center" vertical="center" shrinkToFit="1"/>
      <protection hidden="1"/>
    </xf>
    <xf numFmtId="9" fontId="3" fillId="0" borderId="46" xfId="0" applyNumberFormat="1" applyFont="1" applyFill="1" applyBorder="1" applyAlignment="1" applyProtection="1">
      <alignment horizontal="center" vertical="center" shrinkToFit="1"/>
      <protection hidden="1"/>
    </xf>
    <xf numFmtId="0" fontId="7" fillId="4" borderId="0" xfId="0" applyFont="1" applyFill="1" applyBorder="1" applyAlignment="1" applyProtection="1">
      <alignment horizontal="right"/>
      <protection hidden="1"/>
    </xf>
    <xf numFmtId="0" fontId="4" fillId="4" borderId="0" xfId="0" applyFont="1" applyFill="1" applyBorder="1" applyAlignment="1" applyProtection="1">
      <alignment shrinkToFit="1"/>
      <protection hidden="1"/>
    </xf>
    <xf numFmtId="0" fontId="4" fillId="4" borderId="0" xfId="0" applyFont="1" applyFill="1" applyBorder="1" applyAlignment="1" applyProtection="1">
      <alignment vertical="center"/>
      <protection hidden="1"/>
    </xf>
    <xf numFmtId="0" fontId="4" fillId="4" borderId="30" xfId="0" applyFont="1" applyFill="1" applyBorder="1" applyAlignment="1" applyProtection="1">
      <alignment vertical="center"/>
      <protection hidden="1"/>
    </xf>
    <xf numFmtId="0" fontId="3" fillId="4" borderId="22" xfId="0" applyFont="1" applyFill="1" applyBorder="1" applyAlignment="1" applyProtection="1">
      <alignment horizontal="right"/>
      <protection hidden="1"/>
    </xf>
    <xf numFmtId="0" fontId="13" fillId="4" borderId="10" xfId="0" applyFont="1" applyFill="1" applyBorder="1" applyAlignment="1" applyProtection="1">
      <alignment horizontal="right"/>
      <protection hidden="1"/>
    </xf>
    <xf numFmtId="0" fontId="12" fillId="0" borderId="47" xfId="0" applyFont="1" applyFill="1" applyBorder="1" applyAlignment="1" applyProtection="1">
      <alignment horizontal="center"/>
      <protection hidden="1"/>
    </xf>
    <xf numFmtId="9" fontId="3" fillId="0" borderId="47" xfId="0" applyNumberFormat="1" applyFont="1" applyFill="1" applyBorder="1" applyAlignment="1" applyProtection="1">
      <alignment horizontal="center" vertical="center" shrinkToFit="1"/>
      <protection hidden="1"/>
    </xf>
    <xf numFmtId="9" fontId="14" fillId="2" borderId="38" xfId="0" applyNumberFormat="1" applyFont="1" applyFill="1" applyBorder="1" applyAlignment="1" applyProtection="1">
      <alignment horizontal="center" vertical="center" shrinkToFit="1"/>
    </xf>
    <xf numFmtId="0" fontId="3" fillId="4" borderId="10" xfId="0" applyFont="1" applyFill="1" applyBorder="1" applyAlignment="1" applyProtection="1">
      <alignment horizontal="right" indent="1"/>
      <protection hidden="1"/>
    </xf>
    <xf numFmtId="0" fontId="6" fillId="4" borderId="10" xfId="0" applyFont="1" applyFill="1" applyBorder="1" applyProtection="1">
      <protection hidden="1"/>
    </xf>
    <xf numFmtId="0" fontId="14" fillId="0" borderId="18" xfId="0" applyFont="1" applyBorder="1" applyAlignment="1" applyProtection="1">
      <alignment horizontal="right" vertical="center"/>
      <protection hidden="1"/>
    </xf>
    <xf numFmtId="0" fontId="11" fillId="0" borderId="49" xfId="0" applyFont="1" applyBorder="1" applyAlignment="1" applyProtection="1">
      <alignment shrinkToFit="1"/>
      <protection locked="0"/>
    </xf>
    <xf numFmtId="0" fontId="14" fillId="0" borderId="6" xfId="0" applyFont="1" applyBorder="1" applyAlignment="1" applyProtection="1">
      <alignment horizontal="right" vertical="center"/>
      <protection hidden="1"/>
    </xf>
    <xf numFmtId="0" fontId="11" fillId="0" borderId="50" xfId="0" applyFont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 applyProtection="1">
      <alignment horizontal="center" vertical="center"/>
      <protection hidden="1"/>
    </xf>
    <xf numFmtId="0" fontId="19" fillId="0" borderId="17" xfId="0" applyFont="1" applyFill="1" applyBorder="1" applyAlignment="1" applyProtection="1">
      <alignment horizontal="center"/>
      <protection hidden="1"/>
    </xf>
    <xf numFmtId="0" fontId="4" fillId="4" borderId="51" xfId="0" applyFont="1" applyFill="1" applyBorder="1" applyAlignment="1" applyProtection="1">
      <alignment shrinkToFit="1"/>
      <protection hidden="1"/>
    </xf>
    <xf numFmtId="0" fontId="4" fillId="4" borderId="51" xfId="0" applyFont="1" applyFill="1" applyBorder="1" applyAlignment="1" applyProtection="1">
      <alignment vertical="center"/>
      <protection hidden="1"/>
    </xf>
    <xf numFmtId="0" fontId="11" fillId="4" borderId="27" xfId="0" applyFont="1" applyFill="1" applyBorder="1" applyAlignment="1" applyProtection="1">
      <alignment horizontal="center"/>
      <protection hidden="1"/>
    </xf>
    <xf numFmtId="0" fontId="11" fillId="4" borderId="52" xfId="0" applyFont="1" applyFill="1" applyBorder="1" applyAlignment="1" applyProtection="1">
      <alignment horizontal="center"/>
      <protection hidden="1"/>
    </xf>
    <xf numFmtId="0" fontId="10" fillId="4" borderId="15" xfId="0" applyFont="1" applyFill="1" applyBorder="1" applyProtection="1">
      <protection hidden="1"/>
    </xf>
    <xf numFmtId="0" fontId="3" fillId="9" borderId="1" xfId="0" applyFont="1" applyFill="1" applyBorder="1" applyAlignment="1" applyProtection="1">
      <alignment horizontal="center" vertical="center"/>
      <protection hidden="1"/>
    </xf>
    <xf numFmtId="9" fontId="3" fillId="0" borderId="28" xfId="0" applyNumberFormat="1" applyFont="1" applyFill="1" applyBorder="1" applyAlignment="1" applyProtection="1">
      <alignment horizontal="center" vertical="center" shrinkToFit="1"/>
      <protection hidden="1"/>
    </xf>
    <xf numFmtId="0" fontId="11" fillId="0" borderId="21" xfId="0" applyFont="1" applyFill="1" applyBorder="1" applyAlignment="1" applyProtection="1">
      <alignment horizontal="center" vertical="center"/>
      <protection hidden="1"/>
    </xf>
    <xf numFmtId="0" fontId="3" fillId="10" borderId="36" xfId="0" applyFont="1" applyFill="1" applyBorder="1" applyAlignment="1" applyProtection="1">
      <alignment horizontal="center"/>
      <protection hidden="1"/>
    </xf>
    <xf numFmtId="0" fontId="3" fillId="11" borderId="36" xfId="0" applyFont="1" applyFill="1" applyBorder="1" applyAlignment="1" applyProtection="1">
      <alignment horizontal="center"/>
      <protection hidden="1"/>
    </xf>
    <xf numFmtId="0" fontId="4" fillId="12" borderId="38" xfId="0" applyFont="1" applyFill="1" applyBorder="1" applyAlignment="1" applyProtection="1">
      <alignment horizontal="center"/>
      <protection hidden="1"/>
    </xf>
    <xf numFmtId="0" fontId="4" fillId="12" borderId="37" xfId="0" applyFont="1" applyFill="1" applyBorder="1" applyAlignment="1" applyProtection="1">
      <alignment horizontal="center"/>
      <protection hidden="1"/>
    </xf>
    <xf numFmtId="0" fontId="11" fillId="0" borderId="57" xfId="0" applyFont="1" applyBorder="1" applyAlignment="1" applyProtection="1">
      <alignment horizontal="center" shrinkToFit="1"/>
      <protection locked="0"/>
    </xf>
    <xf numFmtId="0" fontId="11" fillId="0" borderId="5" xfId="0" applyFont="1" applyBorder="1" applyAlignment="1" applyProtection="1">
      <alignment horizontal="center" shrinkToFit="1"/>
      <protection locked="0"/>
    </xf>
    <xf numFmtId="0" fontId="11" fillId="0" borderId="10" xfId="0" applyFont="1" applyBorder="1" applyAlignment="1" applyProtection="1">
      <alignment horizontal="center" shrinkToFit="1"/>
      <protection locked="0"/>
    </xf>
    <xf numFmtId="0" fontId="14" fillId="11" borderId="3" xfId="0" applyFont="1" applyFill="1" applyBorder="1" applyAlignment="1" applyProtection="1">
      <alignment horizontal="center"/>
      <protection hidden="1"/>
    </xf>
    <xf numFmtId="0" fontId="4" fillId="12" borderId="58" xfId="0" applyFont="1" applyFill="1" applyBorder="1" applyAlignment="1" applyProtection="1">
      <alignment horizontal="center"/>
      <protection hidden="1"/>
    </xf>
    <xf numFmtId="0" fontId="4" fillId="12" borderId="45" xfId="0" applyFont="1" applyFill="1" applyBorder="1" applyAlignment="1" applyProtection="1">
      <alignment horizontal="center"/>
      <protection hidden="1"/>
    </xf>
    <xf numFmtId="0" fontId="11" fillId="0" borderId="59" xfId="0" applyFont="1" applyFill="1" applyBorder="1" applyAlignment="1" applyProtection="1">
      <alignment horizontal="center" vertical="center"/>
      <protection hidden="1"/>
    </xf>
    <xf numFmtId="0" fontId="1" fillId="0" borderId="36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0" borderId="45" xfId="0" applyFont="1" applyFill="1" applyBorder="1" applyAlignment="1" applyProtection="1">
      <alignment horizontal="center" vertical="center"/>
      <protection hidden="1"/>
    </xf>
    <xf numFmtId="9" fontId="14" fillId="2" borderId="62" xfId="0" applyNumberFormat="1" applyFont="1" applyFill="1" applyBorder="1" applyAlignment="1" applyProtection="1">
      <alignment horizontal="center" vertical="center" shrinkToFit="1"/>
    </xf>
    <xf numFmtId="0" fontId="3" fillId="9" borderId="63" xfId="0" applyFont="1" applyFill="1" applyBorder="1" applyAlignment="1" applyProtection="1">
      <alignment horizontal="center" vertical="center"/>
      <protection hidden="1"/>
    </xf>
    <xf numFmtId="0" fontId="3" fillId="9" borderId="64" xfId="0" applyFont="1" applyFill="1" applyBorder="1" applyAlignment="1" applyProtection="1">
      <alignment horizontal="center"/>
      <protection hidden="1"/>
    </xf>
    <xf numFmtId="0" fontId="3" fillId="9" borderId="65" xfId="0" applyFont="1" applyFill="1" applyBorder="1" applyAlignment="1" applyProtection="1">
      <alignment horizontal="center"/>
      <protection hidden="1"/>
    </xf>
    <xf numFmtId="0" fontId="3" fillId="9" borderId="66" xfId="0" applyFont="1" applyFill="1" applyBorder="1" applyAlignment="1" applyProtection="1">
      <alignment horizontal="center"/>
      <protection hidden="1"/>
    </xf>
    <xf numFmtId="0" fontId="3" fillId="9" borderId="67" xfId="0" applyFont="1" applyFill="1" applyBorder="1" applyAlignment="1" applyProtection="1">
      <alignment horizontal="center"/>
      <protection hidden="1"/>
    </xf>
    <xf numFmtId="1" fontId="9" fillId="9" borderId="68" xfId="0" applyNumberFormat="1" applyFont="1" applyFill="1" applyBorder="1" applyAlignment="1" applyProtection="1">
      <alignment horizontal="center"/>
      <protection hidden="1"/>
    </xf>
    <xf numFmtId="0" fontId="3" fillId="9" borderId="69" xfId="0" applyFont="1" applyFill="1" applyBorder="1" applyAlignment="1" applyProtection="1">
      <protection hidden="1"/>
    </xf>
    <xf numFmtId="9" fontId="9" fillId="9" borderId="35" xfId="0" applyNumberFormat="1" applyFont="1" applyFill="1" applyBorder="1" applyAlignment="1" applyProtection="1">
      <alignment horizontal="center"/>
      <protection hidden="1"/>
    </xf>
    <xf numFmtId="9" fontId="7" fillId="0" borderId="68" xfId="0" applyNumberFormat="1" applyFont="1" applyFill="1" applyBorder="1" applyAlignment="1" applyProtection="1">
      <alignment horizontal="center" vertical="center" wrapText="1"/>
      <protection hidden="1"/>
    </xf>
    <xf numFmtId="0" fontId="3" fillId="10" borderId="70" xfId="0" applyFont="1" applyFill="1" applyBorder="1" applyAlignment="1">
      <alignment horizontal="center"/>
    </xf>
    <xf numFmtId="9" fontId="0" fillId="0" borderId="62" xfId="0" applyNumberFormat="1" applyFill="1" applyBorder="1" applyAlignment="1">
      <alignment horizontal="center"/>
    </xf>
    <xf numFmtId="0" fontId="11" fillId="0" borderId="9" xfId="0" applyFont="1" applyFill="1" applyBorder="1" applyAlignment="1" applyProtection="1">
      <alignment horizontal="center" vertical="center"/>
      <protection hidden="1"/>
    </xf>
    <xf numFmtId="0" fontId="11" fillId="0" borderId="31" xfId="0" applyFont="1" applyFill="1" applyBorder="1" applyAlignment="1" applyProtection="1">
      <alignment horizontal="center" vertical="center"/>
      <protection hidden="1"/>
    </xf>
    <xf numFmtId="0" fontId="1" fillId="0" borderId="9" xfId="0" applyFont="1" applyFill="1" applyBorder="1" applyAlignment="1" applyProtection="1">
      <alignment horizontal="center" vertical="center"/>
      <protection hidden="1"/>
    </xf>
    <xf numFmtId="0" fontId="19" fillId="9" borderId="75" xfId="0" applyFont="1" applyFill="1" applyBorder="1" applyAlignment="1" applyProtection="1">
      <alignment vertical="center" wrapText="1"/>
      <protection hidden="1"/>
    </xf>
    <xf numFmtId="0" fontId="7" fillId="9" borderId="76" xfId="0" applyFont="1" applyFill="1" applyBorder="1" applyAlignment="1" applyProtection="1">
      <alignment vertical="center" wrapText="1"/>
      <protection hidden="1"/>
    </xf>
    <xf numFmtId="0" fontId="16" fillId="4" borderId="0" xfId="0" applyFont="1" applyFill="1" applyProtection="1">
      <protection hidden="1"/>
    </xf>
    <xf numFmtId="0" fontId="4" fillId="4" borderId="23" xfId="0" applyFont="1" applyFill="1" applyBorder="1" applyAlignment="1" applyProtection="1">
      <alignment horizontal="center"/>
      <protection hidden="1"/>
    </xf>
    <xf numFmtId="0" fontId="21" fillId="0" borderId="0" xfId="0" applyFont="1" applyFill="1" applyAlignment="1" applyProtection="1"/>
    <xf numFmtId="0" fontId="14" fillId="0" borderId="0" xfId="0" applyFont="1" applyFill="1" applyProtection="1"/>
    <xf numFmtId="0" fontId="14" fillId="0" borderId="0" xfId="0" applyFont="1" applyProtection="1"/>
    <xf numFmtId="0" fontId="28" fillId="0" borderId="0" xfId="0" applyFont="1" applyFill="1" applyProtection="1"/>
    <xf numFmtId="0" fontId="29" fillId="0" borderId="0" xfId="0" applyFont="1" applyFill="1" applyProtection="1"/>
    <xf numFmtId="0" fontId="0" fillId="0" borderId="0" xfId="0" applyFill="1" applyProtection="1"/>
    <xf numFmtId="0" fontId="0" fillId="0" borderId="0" xfId="0" applyProtection="1"/>
    <xf numFmtId="0" fontId="22" fillId="0" borderId="0" xfId="0" applyFont="1" applyFill="1" applyProtection="1"/>
    <xf numFmtId="0" fontId="22" fillId="0" borderId="0" xfId="0" applyFont="1" applyFill="1" applyAlignment="1" applyProtection="1"/>
    <xf numFmtId="0" fontId="22" fillId="0" borderId="0" xfId="0" applyFont="1" applyFill="1" applyAlignment="1" applyProtection="1">
      <alignment horizontal="left" wrapText="1"/>
    </xf>
    <xf numFmtId="0" fontId="22" fillId="9" borderId="0" xfId="0" applyFont="1" applyFill="1" applyProtection="1"/>
    <xf numFmtId="0" fontId="22" fillId="9" borderId="0" xfId="0" applyFont="1" applyFill="1" applyAlignment="1" applyProtection="1">
      <alignment horizontal="left" wrapText="1"/>
    </xf>
    <xf numFmtId="0" fontId="17" fillId="9" borderId="0" xfId="0" applyFont="1" applyFill="1" applyProtection="1"/>
    <xf numFmtId="0" fontId="4" fillId="9" borderId="0" xfId="0" applyFont="1" applyFill="1" applyProtection="1"/>
    <xf numFmtId="0" fontId="23" fillId="0" borderId="0" xfId="0" applyFont="1" applyFill="1" applyProtection="1"/>
    <xf numFmtId="0" fontId="17" fillId="0" borderId="0" xfId="0" applyFont="1" applyFill="1" applyProtection="1"/>
    <xf numFmtId="0" fontId="24" fillId="0" borderId="0" xfId="0" applyFont="1" applyFill="1" applyProtection="1"/>
    <xf numFmtId="0" fontId="17" fillId="13" borderId="0" xfId="0" applyFont="1" applyFill="1" applyProtection="1"/>
    <xf numFmtId="0" fontId="0" fillId="13" borderId="0" xfId="0" applyFill="1" applyProtection="1"/>
    <xf numFmtId="0" fontId="3" fillId="14" borderId="67" xfId="0" applyFont="1" applyFill="1" applyBorder="1" applyAlignment="1" applyProtection="1">
      <alignment horizontal="center"/>
      <protection hidden="1"/>
    </xf>
    <xf numFmtId="1" fontId="7" fillId="14" borderId="68" xfId="0" applyNumberFormat="1" applyFont="1" applyFill="1" applyBorder="1" applyAlignment="1" applyProtection="1">
      <alignment horizontal="center"/>
      <protection hidden="1"/>
    </xf>
    <xf numFmtId="0" fontId="3" fillId="14" borderId="69" xfId="0" applyFont="1" applyFill="1" applyBorder="1" applyAlignment="1" applyProtection="1">
      <protection hidden="1"/>
    </xf>
    <xf numFmtId="9" fontId="7" fillId="14" borderId="35" xfId="0" applyNumberFormat="1" applyFont="1" applyFill="1" applyBorder="1" applyAlignment="1" applyProtection="1">
      <alignment horizontal="center"/>
      <protection hidden="1"/>
    </xf>
    <xf numFmtId="0" fontId="3" fillId="5" borderId="67" xfId="0" applyFont="1" applyFill="1" applyBorder="1" applyAlignment="1" applyProtection="1">
      <alignment horizontal="center"/>
      <protection hidden="1"/>
    </xf>
    <xf numFmtId="1" fontId="7" fillId="5" borderId="68" xfId="0" applyNumberFormat="1" applyFont="1" applyFill="1" applyBorder="1" applyAlignment="1" applyProtection="1">
      <alignment horizontal="center"/>
      <protection hidden="1"/>
    </xf>
    <xf numFmtId="0" fontId="3" fillId="5" borderId="69" xfId="0" applyFont="1" applyFill="1" applyBorder="1" applyAlignment="1" applyProtection="1">
      <protection hidden="1"/>
    </xf>
    <xf numFmtId="9" fontId="7" fillId="5" borderId="35" xfId="0" applyNumberFormat="1" applyFont="1" applyFill="1" applyBorder="1" applyAlignment="1" applyProtection="1">
      <alignment horizontal="center"/>
      <protection hidden="1"/>
    </xf>
    <xf numFmtId="0" fontId="3" fillId="14" borderId="77" xfId="0" applyFont="1" applyFill="1" applyBorder="1" applyAlignment="1" applyProtection="1">
      <alignment horizontal="center" vertical="center" shrinkToFit="1"/>
      <protection hidden="1"/>
    </xf>
    <xf numFmtId="0" fontId="3" fillId="14" borderId="65" xfId="0" applyFont="1" applyFill="1" applyBorder="1" applyAlignment="1" applyProtection="1">
      <alignment horizontal="center" vertical="center" shrinkToFit="1"/>
      <protection hidden="1"/>
    </xf>
    <xf numFmtId="0" fontId="3" fillId="14" borderId="20" xfId="0" applyFont="1" applyFill="1" applyBorder="1" applyAlignment="1" applyProtection="1">
      <alignment horizontal="center" vertical="center" shrinkToFit="1"/>
      <protection hidden="1"/>
    </xf>
    <xf numFmtId="0" fontId="3" fillId="14" borderId="78" xfId="0" applyFont="1" applyFill="1" applyBorder="1" applyAlignment="1" applyProtection="1">
      <alignment horizontal="center" vertical="center" shrinkToFit="1"/>
      <protection hidden="1"/>
    </xf>
    <xf numFmtId="0" fontId="3" fillId="15" borderId="1" xfId="0" applyFont="1" applyFill="1" applyBorder="1" applyAlignment="1" applyProtection="1">
      <alignment horizontal="center" vertical="center"/>
      <protection hidden="1"/>
    </xf>
    <xf numFmtId="0" fontId="3" fillId="9" borderId="79" xfId="0" applyFont="1" applyFill="1" applyBorder="1" applyAlignment="1" applyProtection="1">
      <alignment horizontal="center" vertical="center"/>
      <protection hidden="1"/>
    </xf>
    <xf numFmtId="0" fontId="3" fillId="9" borderId="80" xfId="0" applyFont="1" applyFill="1" applyBorder="1" applyAlignment="1" applyProtection="1">
      <alignment horizontal="center"/>
      <protection hidden="1"/>
    </xf>
    <xf numFmtId="0" fontId="3" fillId="9" borderId="53" xfId="0" applyFont="1" applyFill="1" applyBorder="1" applyAlignment="1" applyProtection="1">
      <alignment horizontal="center"/>
      <protection hidden="1"/>
    </xf>
    <xf numFmtId="0" fontId="14" fillId="5" borderId="28" xfId="0" applyFont="1" applyFill="1" applyBorder="1" applyAlignment="1" applyProtection="1">
      <alignment horizontal="center"/>
      <protection hidden="1"/>
    </xf>
    <xf numFmtId="0" fontId="11" fillId="0" borderId="37" xfId="0" applyFont="1" applyFill="1" applyBorder="1" applyAlignment="1" applyProtection="1">
      <alignment horizontal="center" vertical="center"/>
      <protection hidden="1"/>
    </xf>
    <xf numFmtId="0" fontId="11" fillId="0" borderId="74" xfId="0" applyFont="1" applyFill="1" applyBorder="1" applyAlignment="1" applyProtection="1">
      <alignment horizontal="center" vertical="center"/>
      <protection hidden="1"/>
    </xf>
    <xf numFmtId="0" fontId="11" fillId="0" borderId="81" xfId="0" applyFont="1" applyFill="1" applyBorder="1" applyAlignment="1" applyProtection="1">
      <alignment horizontal="center" vertical="center"/>
      <protection hidden="1"/>
    </xf>
    <xf numFmtId="0" fontId="11" fillId="0" borderId="28" xfId="0" applyFont="1" applyFill="1" applyBorder="1" applyAlignment="1" applyProtection="1">
      <alignment horizontal="center" vertical="center"/>
      <protection hidden="1"/>
    </xf>
    <xf numFmtId="0" fontId="11" fillId="0" borderId="31" xfId="0" applyFont="1" applyFill="1" applyBorder="1" applyAlignment="1" applyProtection="1">
      <alignment horizontal="center"/>
      <protection hidden="1"/>
    </xf>
    <xf numFmtId="0" fontId="11" fillId="0" borderId="61" xfId="0" applyFont="1" applyFill="1" applyBorder="1" applyAlignment="1" applyProtection="1">
      <alignment horizontal="center" vertical="center"/>
      <protection hidden="1"/>
    </xf>
    <xf numFmtId="0" fontId="11" fillId="0" borderId="72" xfId="0" applyFont="1" applyFill="1" applyBorder="1" applyAlignment="1" applyProtection="1">
      <alignment horizontal="center" vertical="center"/>
      <protection hidden="1"/>
    </xf>
    <xf numFmtId="0" fontId="11" fillId="0" borderId="22" xfId="0" applyFont="1" applyFill="1" applyBorder="1" applyAlignment="1" applyProtection="1">
      <alignment horizontal="center" vertical="center"/>
      <protection hidden="1"/>
    </xf>
    <xf numFmtId="0" fontId="11" fillId="0" borderId="82" xfId="0" applyFont="1" applyFill="1" applyBorder="1" applyAlignment="1" applyProtection="1">
      <alignment horizontal="center" vertical="center"/>
      <protection hidden="1"/>
    </xf>
    <xf numFmtId="0" fontId="7" fillId="0" borderId="62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73" xfId="0" applyFont="1" applyFill="1" applyBorder="1" applyAlignment="1" applyProtection="1">
      <alignment horizontal="center" vertical="center"/>
      <protection hidden="1"/>
    </xf>
    <xf numFmtId="0" fontId="11" fillId="0" borderId="84" xfId="0" applyFont="1" applyFill="1" applyBorder="1" applyAlignment="1" applyProtection="1">
      <alignment horizontal="center" vertical="center"/>
      <protection hidden="1"/>
    </xf>
    <xf numFmtId="0" fontId="3" fillId="16" borderId="60" xfId="0" applyFont="1" applyFill="1" applyBorder="1" applyAlignment="1" applyProtection="1">
      <alignment horizontal="center" vertical="center"/>
      <protection hidden="1"/>
    </xf>
    <xf numFmtId="0" fontId="3" fillId="16" borderId="85" xfId="0" applyFont="1" applyFill="1" applyBorder="1" applyAlignment="1" applyProtection="1">
      <alignment horizontal="center" vertical="center"/>
      <protection hidden="1"/>
    </xf>
    <xf numFmtId="0" fontId="3" fillId="16" borderId="44" xfId="0" applyFont="1" applyFill="1" applyBorder="1" applyAlignment="1" applyProtection="1">
      <alignment horizontal="center" vertical="center"/>
      <protection hidden="1"/>
    </xf>
    <xf numFmtId="0" fontId="14" fillId="16" borderId="44" xfId="0" applyFont="1" applyFill="1" applyBorder="1" applyAlignment="1" applyProtection="1">
      <alignment horizontal="center" vertical="center"/>
      <protection hidden="1"/>
    </xf>
    <xf numFmtId="0" fontId="14" fillId="16" borderId="86" xfId="0" applyFont="1" applyFill="1" applyBorder="1" applyAlignment="1" applyProtection="1">
      <alignment horizontal="center" vertical="center"/>
      <protection hidden="1"/>
    </xf>
    <xf numFmtId="0" fontId="14" fillId="16" borderId="87" xfId="0" applyFont="1" applyFill="1" applyBorder="1" applyAlignment="1" applyProtection="1">
      <alignment horizontal="center" vertical="center"/>
      <protection hidden="1"/>
    </xf>
    <xf numFmtId="0" fontId="14" fillId="16" borderId="43" xfId="0" applyFont="1" applyFill="1" applyBorder="1" applyAlignment="1" applyProtection="1">
      <alignment horizontal="center" vertical="center"/>
      <protection hidden="1"/>
    </xf>
    <xf numFmtId="0" fontId="3" fillId="16" borderId="55" xfId="0" applyFont="1" applyFill="1" applyBorder="1" applyAlignment="1" applyProtection="1">
      <alignment horizontal="center" vertical="center"/>
      <protection hidden="1"/>
    </xf>
    <xf numFmtId="0" fontId="3" fillId="16" borderId="71" xfId="0" applyFont="1" applyFill="1" applyBorder="1" applyAlignment="1" applyProtection="1">
      <alignment horizontal="center" vertical="center"/>
      <protection hidden="1"/>
    </xf>
    <xf numFmtId="0" fontId="3" fillId="16" borderId="77" xfId="0" applyFont="1" applyFill="1" applyBorder="1" applyAlignment="1" applyProtection="1">
      <alignment horizontal="center" vertical="center" shrinkToFit="1"/>
      <protection hidden="1"/>
    </xf>
    <xf numFmtId="0" fontId="3" fillId="16" borderId="65" xfId="0" applyFont="1" applyFill="1" applyBorder="1" applyAlignment="1" applyProtection="1">
      <alignment horizontal="center" vertical="center" shrinkToFit="1"/>
      <protection hidden="1"/>
    </xf>
    <xf numFmtId="0" fontId="14" fillId="16" borderId="21" xfId="0" applyFont="1" applyFill="1" applyBorder="1" applyAlignment="1" applyProtection="1">
      <alignment horizontal="center" vertical="center"/>
      <protection hidden="1"/>
    </xf>
    <xf numFmtId="0" fontId="14" fillId="16" borderId="84" xfId="0" applyFont="1" applyFill="1" applyBorder="1" applyAlignment="1" applyProtection="1">
      <alignment horizontal="center" vertical="center"/>
      <protection hidden="1"/>
    </xf>
    <xf numFmtId="0" fontId="3" fillId="16" borderId="20" xfId="0" applyFont="1" applyFill="1" applyBorder="1" applyAlignment="1" applyProtection="1">
      <alignment horizontal="center" vertical="center" shrinkToFit="1"/>
      <protection hidden="1"/>
    </xf>
    <xf numFmtId="0" fontId="3" fillId="16" borderId="78" xfId="0" applyFont="1" applyFill="1" applyBorder="1" applyAlignment="1" applyProtection="1">
      <alignment horizontal="center" vertical="center" shrinkToFit="1"/>
      <protection hidden="1"/>
    </xf>
    <xf numFmtId="0" fontId="3" fillId="16" borderId="13" xfId="0" applyFont="1" applyFill="1" applyBorder="1" applyAlignment="1" applyProtection="1">
      <alignment horizontal="center" vertical="center" shrinkToFit="1"/>
      <protection hidden="1"/>
    </xf>
    <xf numFmtId="0" fontId="3" fillId="16" borderId="88" xfId="0" applyFont="1" applyFill="1" applyBorder="1" applyAlignment="1" applyProtection="1">
      <alignment horizontal="center" vertical="center" shrinkToFit="1"/>
      <protection hidden="1"/>
    </xf>
    <xf numFmtId="0" fontId="14" fillId="11" borderId="36" xfId="0" applyFont="1" applyFill="1" applyBorder="1" applyAlignment="1" applyProtection="1">
      <alignment horizontal="center"/>
      <protection hidden="1"/>
    </xf>
    <xf numFmtId="0" fontId="4" fillId="12" borderId="56" xfId="0" applyFont="1" applyFill="1" applyBorder="1" applyAlignment="1" applyProtection="1">
      <alignment horizontal="center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11" fillId="0" borderId="36" xfId="0" applyFont="1" applyFill="1" applyBorder="1" applyAlignment="1" applyProtection="1">
      <alignment horizontal="center"/>
      <protection hidden="1"/>
    </xf>
    <xf numFmtId="0" fontId="14" fillId="11" borderId="24" xfId="0" applyFont="1" applyFill="1" applyBorder="1" applyAlignment="1" applyProtection="1">
      <alignment horizontal="center"/>
      <protection hidden="1"/>
    </xf>
    <xf numFmtId="0" fontId="14" fillId="5" borderId="32" xfId="0" applyFont="1" applyFill="1" applyBorder="1" applyAlignment="1" applyProtection="1">
      <alignment horizontal="center"/>
      <protection hidden="1"/>
    </xf>
    <xf numFmtId="0" fontId="4" fillId="12" borderId="82" xfId="0" applyFont="1" applyFill="1" applyBorder="1" applyAlignment="1" applyProtection="1">
      <alignment horizontal="center"/>
      <protection hidden="1"/>
    </xf>
    <xf numFmtId="0" fontId="1" fillId="0" borderId="38" xfId="0" applyFont="1" applyFill="1" applyBorder="1" applyAlignment="1" applyProtection="1">
      <alignment horizontal="center" vertical="center"/>
      <protection hidden="1"/>
    </xf>
    <xf numFmtId="9" fontId="3" fillId="17" borderId="28" xfId="1" applyFont="1" applyFill="1" applyBorder="1" applyAlignment="1" applyProtection="1">
      <alignment horizontal="center" vertical="center" shrinkToFit="1"/>
      <protection hidden="1"/>
    </xf>
    <xf numFmtId="9" fontId="3" fillId="17" borderId="29" xfId="1" applyFont="1" applyFill="1" applyBorder="1" applyAlignment="1" applyProtection="1">
      <alignment horizontal="center" vertical="center" shrinkToFit="1"/>
      <protection hidden="1"/>
    </xf>
    <xf numFmtId="0" fontId="3" fillId="9" borderId="62" xfId="0" applyFont="1" applyFill="1" applyBorder="1" applyAlignment="1" applyProtection="1">
      <alignment horizontal="center" vertical="center"/>
      <protection hidden="1"/>
    </xf>
    <xf numFmtId="0" fontId="1" fillId="10" borderId="62" xfId="0" applyFont="1" applyFill="1" applyBorder="1" applyAlignment="1">
      <alignment horizontal="center"/>
    </xf>
    <xf numFmtId="9" fontId="14" fillId="2" borderId="93" xfId="0" applyNumberFormat="1" applyFont="1" applyFill="1" applyBorder="1" applyAlignment="1" applyProtection="1">
      <alignment horizontal="center" vertical="center" shrinkToFit="1"/>
    </xf>
    <xf numFmtId="0" fontId="3" fillId="9" borderId="93" xfId="0" applyFont="1" applyFill="1" applyBorder="1" applyAlignment="1" applyProtection="1">
      <alignment horizontal="center" vertical="center"/>
      <protection hidden="1"/>
    </xf>
    <xf numFmtId="0" fontId="1" fillId="5" borderId="53" xfId="0" applyFont="1" applyFill="1" applyBorder="1" applyAlignment="1" applyProtection="1">
      <alignment horizontal="center" vertical="center" wrapText="1"/>
      <protection hidden="1"/>
    </xf>
    <xf numFmtId="0" fontId="1" fillId="5" borderId="27" xfId="0" applyFont="1" applyFill="1" applyBorder="1" applyAlignment="1" applyProtection="1">
      <alignment horizontal="center" vertical="center" wrapText="1"/>
      <protection hidden="1"/>
    </xf>
    <xf numFmtId="0" fontId="3" fillId="8" borderId="62" xfId="0" applyFont="1" applyFill="1" applyBorder="1" applyAlignment="1" applyProtection="1">
      <alignment horizontal="center" vertical="center"/>
      <protection hidden="1"/>
    </xf>
    <xf numFmtId="0" fontId="3" fillId="15" borderId="62" xfId="0" applyFont="1" applyFill="1" applyBorder="1" applyAlignment="1" applyProtection="1">
      <alignment horizontal="center" vertical="center"/>
      <protection hidden="1"/>
    </xf>
    <xf numFmtId="0" fontId="1" fillId="10" borderId="42" xfId="0" applyFont="1" applyFill="1" applyBorder="1" applyAlignment="1">
      <alignment horizontal="center"/>
    </xf>
    <xf numFmtId="0" fontId="3" fillId="0" borderId="0" xfId="2" applyFont="1" applyFill="1" applyAlignment="1" applyProtection="1">
      <alignment vertical="center"/>
    </xf>
    <xf numFmtId="0" fontId="1" fillId="0" borderId="16" xfId="0" applyFont="1" applyBorder="1" applyAlignment="1" applyProtection="1">
      <alignment shrinkToFit="1"/>
      <protection locked="0"/>
    </xf>
    <xf numFmtId="0" fontId="1" fillId="0" borderId="0" xfId="0" applyFont="1" applyProtection="1">
      <protection hidden="1"/>
    </xf>
    <xf numFmtId="0" fontId="1" fillId="0" borderId="0" xfId="0" applyFont="1"/>
    <xf numFmtId="0" fontId="7" fillId="0" borderId="94" xfId="0" applyNumberFormat="1" applyFont="1" applyFill="1" applyBorder="1" applyAlignment="1" applyProtection="1">
      <alignment horizontal="center" vertical="center" wrapText="1"/>
      <protection hidden="1"/>
    </xf>
    <xf numFmtId="0" fontId="14" fillId="4" borderId="0" xfId="0" applyFont="1" applyFill="1" applyBorder="1" applyAlignment="1" applyProtection="1">
      <alignment horizontal="right" indent="1"/>
      <protection hidden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0" fontId="1" fillId="0" borderId="0" xfId="0" applyFont="1" applyBorder="1" applyProtection="1">
      <protection hidden="1"/>
    </xf>
    <xf numFmtId="0" fontId="0" fillId="4" borderId="0" xfId="0" applyFont="1" applyFill="1" applyBorder="1" applyAlignment="1" applyProtection="1">
      <alignment vertical="center" wrapText="1"/>
      <protection hidden="1"/>
    </xf>
    <xf numFmtId="0" fontId="1" fillId="17" borderId="0" xfId="0" applyFont="1" applyFill="1" applyBorder="1" applyProtection="1">
      <protection hidden="1"/>
    </xf>
    <xf numFmtId="0" fontId="30" fillId="18" borderId="70" xfId="0" applyNumberFormat="1" applyFont="1" applyFill="1" applyBorder="1" applyAlignment="1" applyProtection="1">
      <alignment horizontal="right"/>
      <protection hidden="1"/>
    </xf>
    <xf numFmtId="0" fontId="30" fillId="18" borderId="66" xfId="0" applyNumberFormat="1" applyFont="1" applyFill="1" applyBorder="1" applyAlignment="1" applyProtection="1">
      <alignment horizontal="right"/>
      <protection hidden="1"/>
    </xf>
    <xf numFmtId="0" fontId="10" fillId="4" borderId="22" xfId="0" applyFont="1" applyFill="1" applyBorder="1" applyProtection="1">
      <protection hidden="1"/>
    </xf>
    <xf numFmtId="0" fontId="10" fillId="4" borderId="23" xfId="0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6" fillId="0" borderId="0" xfId="0" applyFont="1" applyFill="1" applyBorder="1" applyProtection="1">
      <protection hidden="1"/>
    </xf>
    <xf numFmtId="0" fontId="3" fillId="11" borderId="2" xfId="0" applyFont="1" applyFill="1" applyBorder="1" applyAlignment="1" applyProtection="1">
      <alignment horizontal="center"/>
      <protection hidden="1"/>
    </xf>
    <xf numFmtId="0" fontId="11" fillId="0" borderId="11" xfId="0" applyFont="1" applyBorder="1" applyAlignment="1" applyProtection="1">
      <alignment horizontal="center" shrinkToFit="1"/>
      <protection locked="0"/>
    </xf>
    <xf numFmtId="0" fontId="19" fillId="0" borderId="16" xfId="0" applyFont="1" applyFill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4" borderId="17" xfId="0" applyFont="1" applyFill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4" borderId="34" xfId="0" applyFont="1" applyFill="1" applyBorder="1" applyAlignment="1" applyProtection="1">
      <alignment horizontal="center" vertical="center"/>
      <protection hidden="1"/>
    </xf>
    <xf numFmtId="0" fontId="30" fillId="18" borderId="95" xfId="0" applyNumberFormat="1" applyFont="1" applyFill="1" applyBorder="1" applyAlignment="1" applyProtection="1">
      <alignment horizontal="right"/>
      <protection hidden="1"/>
    </xf>
    <xf numFmtId="0" fontId="4" fillId="4" borderId="68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 shrinkToFit="1"/>
    </xf>
    <xf numFmtId="0" fontId="1" fillId="0" borderId="0" xfId="0" applyFont="1" applyFill="1" applyProtection="1"/>
    <xf numFmtId="0" fontId="1" fillId="0" borderId="0" xfId="0" applyFont="1" applyProtection="1"/>
    <xf numFmtId="0" fontId="1" fillId="0" borderId="17" xfId="0" applyFont="1" applyBorder="1" applyAlignment="1" applyProtection="1">
      <alignment shrinkToFit="1"/>
      <protection locked="0"/>
    </xf>
    <xf numFmtId="0" fontId="1" fillId="0" borderId="18" xfId="0" applyFont="1" applyBorder="1" applyAlignment="1" applyProtection="1">
      <alignment shrinkToFit="1"/>
      <protection locked="0"/>
    </xf>
    <xf numFmtId="0" fontId="18" fillId="0" borderId="67" xfId="0" applyNumberFormat="1" applyFont="1" applyFill="1" applyBorder="1" applyAlignment="1" applyProtection="1">
      <alignment horizontal="center"/>
      <protection locked="0"/>
    </xf>
    <xf numFmtId="0" fontId="18" fillId="0" borderId="62" xfId="0" applyNumberFormat="1" applyFont="1" applyFill="1" applyBorder="1" applyAlignment="1" applyProtection="1">
      <alignment horizontal="center"/>
      <protection locked="0"/>
    </xf>
    <xf numFmtId="0" fontId="18" fillId="0" borderId="83" xfId="0" applyNumberFormat="1" applyFont="1" applyFill="1" applyBorder="1" applyAlignment="1" applyProtection="1">
      <alignment horizontal="center"/>
      <protection locked="0"/>
    </xf>
    <xf numFmtId="0" fontId="18" fillId="0" borderId="63" xfId="0" applyNumberFormat="1" applyFont="1" applyFill="1" applyBorder="1" applyAlignment="1" applyProtection="1">
      <alignment horizontal="center"/>
      <protection locked="0"/>
    </xf>
    <xf numFmtId="0" fontId="18" fillId="0" borderId="69" xfId="0" applyNumberFormat="1" applyFont="1" applyFill="1" applyBorder="1" applyAlignment="1" applyProtection="1">
      <alignment horizontal="center"/>
      <protection locked="0"/>
    </xf>
    <xf numFmtId="0" fontId="18" fillId="0" borderId="7" xfId="0" applyNumberFormat="1" applyFont="1" applyFill="1" applyBorder="1" applyAlignment="1" applyProtection="1">
      <alignment horizontal="center"/>
      <protection locked="0"/>
    </xf>
    <xf numFmtId="0" fontId="1" fillId="0" borderId="0" xfId="2" applyNumberFormat="1" applyFill="1" applyAlignment="1" applyProtection="1">
      <alignment vertical="center"/>
    </xf>
    <xf numFmtId="0" fontId="1" fillId="0" borderId="0" xfId="2" applyFill="1" applyAlignment="1" applyProtection="1">
      <alignment vertical="center"/>
    </xf>
    <xf numFmtId="0" fontId="3" fillId="0" borderId="0" xfId="2" applyFont="1" applyFill="1" applyAlignment="1" applyProtection="1">
      <alignment horizontal="center" vertical="center"/>
    </xf>
    <xf numFmtId="0" fontId="17" fillId="0" borderId="0" xfId="2" applyNumberFormat="1" applyFont="1" applyFill="1" applyAlignment="1" applyProtection="1">
      <alignment vertical="center"/>
    </xf>
    <xf numFmtId="0" fontId="17" fillId="0" borderId="0" xfId="2" applyFont="1" applyFill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9" fontId="0" fillId="0" borderId="0" xfId="0" applyNumberFormat="1" applyAlignment="1">
      <alignment vertical="center"/>
    </xf>
    <xf numFmtId="0" fontId="6" fillId="4" borderId="22" xfId="0" applyFont="1" applyFill="1" applyBorder="1" applyAlignment="1" applyProtection="1">
      <protection hidden="1"/>
    </xf>
    <xf numFmtId="0" fontId="30" fillId="18" borderId="78" xfId="0" applyNumberFormat="1" applyFont="1" applyFill="1" applyBorder="1" applyAlignment="1" applyProtection="1">
      <alignment horizontal="right"/>
      <protection hidden="1"/>
    </xf>
    <xf numFmtId="0" fontId="0" fillId="19" borderId="62" xfId="0" applyFill="1" applyBorder="1" applyAlignment="1">
      <alignment horizontal="center" vertical="center"/>
    </xf>
    <xf numFmtId="0" fontId="1" fillId="19" borderId="62" xfId="0" applyFont="1" applyFill="1" applyBorder="1" applyAlignment="1">
      <alignment horizontal="center" vertical="center"/>
    </xf>
    <xf numFmtId="0" fontId="3" fillId="21" borderId="62" xfId="0" applyFont="1" applyFill="1" applyBorder="1" applyAlignment="1" applyProtection="1">
      <alignment horizontal="center" vertical="center"/>
      <protection hidden="1"/>
    </xf>
    <xf numFmtId="0" fontId="1" fillId="22" borderId="27" xfId="0" applyFont="1" applyFill="1" applyBorder="1" applyAlignment="1" applyProtection="1">
      <alignment horizontal="center" vertical="center" wrapText="1"/>
      <protection hidden="1"/>
    </xf>
    <xf numFmtId="0" fontId="1" fillId="23" borderId="27" xfId="0" applyFont="1" applyFill="1" applyBorder="1" applyAlignment="1" applyProtection="1">
      <alignment horizontal="center" vertical="center" wrapText="1"/>
      <protection hidden="1"/>
    </xf>
    <xf numFmtId="0" fontId="1" fillId="20" borderId="27" xfId="0" applyFont="1" applyFill="1" applyBorder="1" applyAlignment="1" applyProtection="1">
      <alignment horizontal="center" vertical="center" wrapText="1"/>
      <protection hidden="1"/>
    </xf>
    <xf numFmtId="0" fontId="1" fillId="24" borderId="27" xfId="0" applyFont="1" applyFill="1" applyBorder="1" applyAlignment="1" applyProtection="1">
      <alignment horizontal="center" vertical="center" wrapText="1"/>
      <protection hidden="1"/>
    </xf>
    <xf numFmtId="0" fontId="1" fillId="25" borderId="62" xfId="0" applyFont="1" applyFill="1" applyBorder="1" applyAlignment="1">
      <alignment horizontal="center"/>
    </xf>
    <xf numFmtId="0" fontId="3" fillId="26" borderId="1" xfId="0" applyFont="1" applyFill="1" applyBorder="1" applyAlignment="1" applyProtection="1">
      <alignment horizontal="center" vertical="center"/>
      <protection hidden="1"/>
    </xf>
    <xf numFmtId="0" fontId="14" fillId="26" borderId="49" xfId="0" applyFont="1" applyFill="1" applyBorder="1" applyAlignment="1" applyProtection="1">
      <alignment horizontal="center" vertical="center" wrapText="1" shrinkToFit="1"/>
    </xf>
    <xf numFmtId="0" fontId="3" fillId="26" borderId="2" xfId="0" applyFont="1" applyFill="1" applyBorder="1" applyAlignment="1" applyProtection="1">
      <alignment horizontal="center" vertical="center"/>
      <protection hidden="1"/>
    </xf>
    <xf numFmtId="0" fontId="3" fillId="21" borderId="1" xfId="0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Alignment="1" applyProtection="1"/>
    <xf numFmtId="0" fontId="4" fillId="4" borderId="0" xfId="0" applyFont="1" applyFill="1" applyBorder="1" applyAlignment="1" applyProtection="1">
      <alignment horizontal="center" vertical="center"/>
      <protection hidden="1"/>
    </xf>
    <xf numFmtId="1" fontId="9" fillId="9" borderId="25" xfId="0" applyNumberFormat="1" applyFont="1" applyFill="1" applyBorder="1" applyAlignment="1" applyProtection="1">
      <alignment horizontal="center"/>
      <protection hidden="1"/>
    </xf>
    <xf numFmtId="9" fontId="9" fillId="9" borderId="28" xfId="0" applyNumberFormat="1" applyFont="1" applyFill="1" applyBorder="1" applyAlignment="1" applyProtection="1">
      <alignment horizontal="center"/>
      <protection hidden="1"/>
    </xf>
    <xf numFmtId="0" fontId="3" fillId="9" borderId="8" xfId="0" applyFont="1" applyFill="1" applyBorder="1" applyAlignment="1" applyProtection="1">
      <alignment horizontal="center"/>
      <protection hidden="1"/>
    </xf>
    <xf numFmtId="0" fontId="3" fillId="9" borderId="41" xfId="0" applyFont="1" applyFill="1" applyBorder="1" applyAlignment="1" applyProtection="1">
      <alignment horizontal="center" vertical="center"/>
      <protection hidden="1"/>
    </xf>
    <xf numFmtId="9" fontId="7" fillId="0" borderId="49" xfId="0" applyNumberFormat="1" applyFont="1" applyFill="1" applyBorder="1" applyAlignment="1" applyProtection="1">
      <alignment horizontal="center" vertical="center" wrapText="1"/>
      <protection hidden="1"/>
    </xf>
    <xf numFmtId="9" fontId="7" fillId="0" borderId="17" xfId="0" applyNumberFormat="1" applyFont="1" applyFill="1" applyBorder="1" applyAlignment="1" applyProtection="1">
      <alignment horizontal="center" vertical="center" wrapText="1"/>
      <protection hidden="1"/>
    </xf>
    <xf numFmtId="9" fontId="7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56" xfId="0" applyFont="1" applyFill="1" applyBorder="1" applyAlignment="1" applyProtection="1">
      <alignment horizontal="center" vertical="center"/>
      <protection hidden="1"/>
    </xf>
    <xf numFmtId="0" fontId="11" fillId="0" borderId="96" xfId="0" applyFont="1" applyFill="1" applyBorder="1" applyAlignment="1" applyProtection="1">
      <alignment horizontal="center" vertical="center"/>
      <protection hidden="1"/>
    </xf>
    <xf numFmtId="0" fontId="11" fillId="0" borderId="97" xfId="0" applyFont="1" applyFill="1" applyBorder="1" applyAlignment="1" applyProtection="1">
      <alignment horizontal="center" vertical="center"/>
      <protection hidden="1"/>
    </xf>
    <xf numFmtId="0" fontId="11" fillId="0" borderId="98" xfId="0" applyFont="1" applyFill="1" applyBorder="1" applyAlignment="1" applyProtection="1">
      <alignment horizontal="center" vertical="center"/>
      <protection hidden="1"/>
    </xf>
    <xf numFmtId="0" fontId="11" fillId="0" borderId="99" xfId="0" applyFont="1" applyFill="1" applyBorder="1" applyAlignment="1" applyProtection="1">
      <alignment horizontal="center" vertical="center"/>
      <protection hidden="1"/>
    </xf>
    <xf numFmtId="0" fontId="11" fillId="0" borderId="100" xfId="0" applyFont="1" applyFill="1" applyBorder="1" applyAlignment="1" applyProtection="1">
      <alignment horizontal="center" vertical="center"/>
      <protection hidden="1"/>
    </xf>
    <xf numFmtId="0" fontId="11" fillId="0" borderId="101" xfId="0" applyFont="1" applyFill="1" applyBorder="1" applyAlignment="1" applyProtection="1">
      <alignment horizontal="center" vertical="center"/>
      <protection hidden="1"/>
    </xf>
    <xf numFmtId="0" fontId="11" fillId="0" borderId="102" xfId="0" applyFont="1" applyFill="1" applyBorder="1" applyAlignment="1" applyProtection="1">
      <alignment horizontal="center" vertical="center"/>
      <protection hidden="1"/>
    </xf>
    <xf numFmtId="0" fontId="3" fillId="28" borderId="60" xfId="0" applyFont="1" applyFill="1" applyBorder="1" applyAlignment="1" applyProtection="1">
      <alignment horizontal="center" vertical="center"/>
      <protection hidden="1"/>
    </xf>
    <xf numFmtId="0" fontId="3" fillId="28" borderId="85" xfId="0" applyFont="1" applyFill="1" applyBorder="1" applyAlignment="1" applyProtection="1">
      <alignment horizontal="center" vertical="center"/>
      <protection hidden="1"/>
    </xf>
    <xf numFmtId="0" fontId="3" fillId="28" borderId="44" xfId="0" applyFont="1" applyFill="1" applyBorder="1" applyAlignment="1" applyProtection="1">
      <alignment horizontal="center" vertical="center"/>
      <protection hidden="1"/>
    </xf>
    <xf numFmtId="0" fontId="14" fillId="28" borderId="44" xfId="0" applyFont="1" applyFill="1" applyBorder="1" applyAlignment="1" applyProtection="1">
      <alignment horizontal="center" vertical="center"/>
      <protection hidden="1"/>
    </xf>
    <xf numFmtId="0" fontId="14" fillId="28" borderId="13" xfId="0" applyFont="1" applyFill="1" applyBorder="1" applyAlignment="1" applyProtection="1">
      <alignment horizontal="center" vertical="center" shrinkToFit="1"/>
      <protection hidden="1"/>
    </xf>
    <xf numFmtId="0" fontId="3" fillId="28" borderId="65" xfId="0" applyFont="1" applyFill="1" applyBorder="1" applyAlignment="1" applyProtection="1">
      <alignment horizontal="center" vertical="center" shrinkToFit="1"/>
      <protection hidden="1"/>
    </xf>
    <xf numFmtId="0" fontId="14" fillId="28" borderId="86" xfId="0" applyFont="1" applyFill="1" applyBorder="1" applyAlignment="1" applyProtection="1">
      <alignment horizontal="center" vertical="center"/>
      <protection hidden="1"/>
    </xf>
    <xf numFmtId="0" fontId="14" fillId="28" borderId="87" xfId="0" applyFont="1" applyFill="1" applyBorder="1" applyAlignment="1" applyProtection="1">
      <alignment horizontal="center" vertical="center"/>
      <protection hidden="1"/>
    </xf>
    <xf numFmtId="0" fontId="14" fillId="28" borderId="43" xfId="0" applyFont="1" applyFill="1" applyBorder="1" applyAlignment="1" applyProtection="1">
      <alignment horizontal="center" vertical="center"/>
      <protection hidden="1"/>
    </xf>
    <xf numFmtId="0" fontId="14" fillId="28" borderId="88" xfId="0" applyFont="1" applyFill="1" applyBorder="1" applyAlignment="1" applyProtection="1">
      <alignment horizontal="center" vertical="center" shrinkToFit="1"/>
      <protection hidden="1"/>
    </xf>
    <xf numFmtId="0" fontId="14" fillId="28" borderId="66" xfId="0" applyFont="1" applyFill="1" applyBorder="1" applyAlignment="1" applyProtection="1">
      <alignment horizontal="center" vertical="center" shrinkToFit="1"/>
      <protection hidden="1"/>
    </xf>
    <xf numFmtId="0" fontId="7" fillId="0" borderId="103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04" xfId="0" applyNumberFormat="1" applyFont="1" applyFill="1" applyBorder="1" applyAlignment="1" applyProtection="1">
      <alignment horizontal="center" vertical="center" wrapText="1"/>
      <protection hidden="1"/>
    </xf>
    <xf numFmtId="1" fontId="7" fillId="0" borderId="69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69" xfId="0" applyNumberFormat="1" applyFont="1" applyFill="1" applyBorder="1" applyAlignment="1" applyProtection="1">
      <alignment horizontal="center" vertical="center" wrapText="1"/>
      <protection hidden="1"/>
    </xf>
    <xf numFmtId="1" fontId="9" fillId="9" borderId="67" xfId="0" applyNumberFormat="1" applyFont="1" applyFill="1" applyBorder="1" applyAlignment="1" applyProtection="1">
      <alignment horizontal="center"/>
      <protection hidden="1"/>
    </xf>
    <xf numFmtId="9" fontId="9" fillId="9" borderId="69" xfId="0" applyNumberFormat="1" applyFont="1" applyFill="1" applyBorder="1" applyAlignment="1" applyProtection="1">
      <alignment horizontal="center"/>
      <protection hidden="1"/>
    </xf>
    <xf numFmtId="0" fontId="3" fillId="28" borderId="71" xfId="0" applyFont="1" applyFill="1" applyBorder="1" applyAlignment="1" applyProtection="1">
      <alignment horizontal="center" vertical="center"/>
      <protection hidden="1"/>
    </xf>
    <xf numFmtId="0" fontId="3" fillId="28" borderId="13" xfId="0" applyFont="1" applyFill="1" applyBorder="1" applyAlignment="1" applyProtection="1">
      <alignment horizontal="center" vertical="center" shrinkToFit="1"/>
      <protection hidden="1"/>
    </xf>
    <xf numFmtId="0" fontId="14" fillId="28" borderId="84" xfId="0" applyFont="1" applyFill="1" applyBorder="1" applyAlignment="1" applyProtection="1">
      <alignment horizontal="center" vertical="center"/>
      <protection hidden="1"/>
    </xf>
    <xf numFmtId="0" fontId="3" fillId="28" borderId="88" xfId="0" applyFont="1" applyFill="1" applyBorder="1" applyAlignment="1" applyProtection="1">
      <alignment horizontal="center" vertical="center" shrinkToFit="1"/>
      <protection hidden="1"/>
    </xf>
    <xf numFmtId="0" fontId="3" fillId="28" borderId="78" xfId="0" applyFont="1" applyFill="1" applyBorder="1" applyAlignment="1" applyProtection="1">
      <alignment horizontal="center" vertical="center" shrinkToFit="1"/>
      <protection hidden="1"/>
    </xf>
    <xf numFmtId="0" fontId="3" fillId="28" borderId="67" xfId="0" applyFont="1" applyFill="1" applyBorder="1" applyAlignment="1" applyProtection="1">
      <alignment horizontal="center"/>
      <protection hidden="1"/>
    </xf>
    <xf numFmtId="1" fontId="7" fillId="28" borderId="68" xfId="0" applyNumberFormat="1" applyFont="1" applyFill="1" applyBorder="1" applyAlignment="1" applyProtection="1">
      <alignment horizontal="center"/>
      <protection hidden="1"/>
    </xf>
    <xf numFmtId="0" fontId="3" fillId="28" borderId="69" xfId="0" applyFont="1" applyFill="1" applyBorder="1" applyAlignment="1" applyProtection="1">
      <protection hidden="1"/>
    </xf>
    <xf numFmtId="9" fontId="7" fillId="28" borderId="35" xfId="0" applyNumberFormat="1" applyFont="1" applyFill="1" applyBorder="1" applyAlignment="1" applyProtection="1">
      <alignment horizontal="center"/>
      <protection hidden="1"/>
    </xf>
    <xf numFmtId="0" fontId="3" fillId="27" borderId="67" xfId="0" applyFont="1" applyFill="1" applyBorder="1" applyAlignment="1" applyProtection="1">
      <alignment horizontal="center"/>
      <protection hidden="1"/>
    </xf>
    <xf numFmtId="1" fontId="7" fillId="27" borderId="68" xfId="0" applyNumberFormat="1" applyFont="1" applyFill="1" applyBorder="1" applyAlignment="1" applyProtection="1">
      <alignment horizontal="center"/>
      <protection hidden="1"/>
    </xf>
    <xf numFmtId="0" fontId="3" fillId="27" borderId="69" xfId="0" applyFont="1" applyFill="1" applyBorder="1" applyAlignment="1" applyProtection="1">
      <protection hidden="1"/>
    </xf>
    <xf numFmtId="9" fontId="7" fillId="27" borderId="35" xfId="0" applyNumberFormat="1" applyFont="1" applyFill="1" applyBorder="1" applyAlignment="1" applyProtection="1">
      <alignment horizontal="center"/>
      <protection hidden="1"/>
    </xf>
    <xf numFmtId="0" fontId="10" fillId="0" borderId="19" xfId="0" applyFont="1" applyBorder="1" applyProtection="1">
      <protection hidden="1"/>
    </xf>
    <xf numFmtId="0" fontId="1" fillId="0" borderId="0" xfId="0" applyNumberFormat="1" applyFont="1" applyAlignment="1" applyProtection="1">
      <alignment horizontal="center"/>
      <protection hidden="1"/>
    </xf>
    <xf numFmtId="0" fontId="10" fillId="0" borderId="10" xfId="0" applyNumberFormat="1" applyFont="1" applyBorder="1" applyAlignment="1" applyProtection="1">
      <alignment horizontal="center"/>
      <protection hidden="1"/>
    </xf>
    <xf numFmtId="0" fontId="3" fillId="0" borderId="0" xfId="0" applyNumberFormat="1" applyFont="1" applyAlignment="1">
      <alignment vertical="center" shrinkToFit="1"/>
    </xf>
    <xf numFmtId="164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 shrinkToFit="1"/>
    </xf>
    <xf numFmtId="10" fontId="3" fillId="0" borderId="0" xfId="0" applyNumberFormat="1" applyFont="1" applyAlignment="1">
      <alignment vertical="center"/>
    </xf>
    <xf numFmtId="10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1" fillId="0" borderId="57" xfId="0" applyFont="1" applyBorder="1" applyAlignment="1" applyProtection="1">
      <alignment horizontal="center" shrinkToFit="1"/>
      <protection locked="0"/>
    </xf>
    <xf numFmtId="1" fontId="7" fillId="0" borderId="7" xfId="0" applyNumberFormat="1" applyFont="1" applyFill="1" applyBorder="1" applyAlignment="1" applyProtection="1">
      <alignment horizontal="center" vertical="center" wrapText="1"/>
      <protection hidden="1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5" fontId="7" fillId="0" borderId="68" xfId="0" applyNumberFormat="1" applyFont="1" applyFill="1" applyBorder="1" applyAlignment="1" applyProtection="1">
      <alignment horizontal="center" vertical="center" wrapText="1"/>
      <protection hidden="1"/>
    </xf>
    <xf numFmtId="165" fontId="7" fillId="0" borderId="35" xfId="0" applyNumberFormat="1" applyFont="1" applyFill="1" applyBorder="1" applyAlignment="1" applyProtection="1">
      <alignment horizontal="center" vertical="center" wrapText="1"/>
      <protection hidden="1"/>
    </xf>
    <xf numFmtId="165" fontId="7" fillId="0" borderId="34" xfId="0" applyNumberFormat="1" applyFont="1" applyFill="1" applyBorder="1" applyAlignment="1" applyProtection="1">
      <alignment horizontal="center" vertical="center" wrapText="1"/>
      <protection hidden="1"/>
    </xf>
    <xf numFmtId="0" fontId="3" fillId="9" borderId="54" xfId="0" applyFont="1" applyFill="1" applyBorder="1" applyAlignment="1" applyProtection="1">
      <alignment horizontal="center" vertical="center" wrapText="1"/>
      <protection hidden="1"/>
    </xf>
    <xf numFmtId="0" fontId="14" fillId="4" borderId="26" xfId="0" applyFont="1" applyFill="1" applyBorder="1" applyAlignment="1" applyProtection="1">
      <alignment horizontal="right" vertical="center"/>
      <protection hidden="1"/>
    </xf>
    <xf numFmtId="0" fontId="0" fillId="0" borderId="67" xfId="0" applyNumberFormat="1" applyFill="1" applyBorder="1" applyAlignment="1" applyProtection="1">
      <alignment horizontal="center" vertical="center"/>
      <protection hidden="1"/>
    </xf>
    <xf numFmtId="0" fontId="0" fillId="0" borderId="62" xfId="0" applyNumberFormat="1" applyFill="1" applyBorder="1" applyAlignment="1" applyProtection="1">
      <alignment horizontal="center" vertical="center"/>
      <protection hidden="1"/>
    </xf>
    <xf numFmtId="0" fontId="0" fillId="0" borderId="83" xfId="0" applyNumberFormat="1" applyFill="1" applyBorder="1" applyAlignment="1" applyProtection="1">
      <alignment horizontal="center" vertical="center"/>
      <protection hidden="1"/>
    </xf>
    <xf numFmtId="0" fontId="0" fillId="0" borderId="63" xfId="0" applyNumberFormat="1" applyFill="1" applyBorder="1" applyAlignment="1" applyProtection="1">
      <alignment horizontal="center" vertical="center"/>
      <protection hidden="1"/>
    </xf>
    <xf numFmtId="0" fontId="0" fillId="0" borderId="69" xfId="0" applyNumberFormat="1" applyFill="1" applyBorder="1" applyAlignment="1" applyProtection="1">
      <alignment horizontal="center" vertical="center"/>
      <protection hidden="1"/>
    </xf>
    <xf numFmtId="0" fontId="0" fillId="0" borderId="58" xfId="0" applyNumberFormat="1" applyFill="1" applyBorder="1" applyAlignment="1" applyProtection="1">
      <alignment horizontal="center" vertical="center"/>
      <protection hidden="1"/>
    </xf>
    <xf numFmtId="9" fontId="7" fillId="2" borderId="34" xfId="0" applyNumberFormat="1" applyFont="1" applyFill="1" applyBorder="1" applyAlignment="1" applyProtection="1">
      <alignment horizontal="center"/>
      <protection hidden="1"/>
    </xf>
    <xf numFmtId="9" fontId="7" fillId="2" borderId="7" xfId="0" applyNumberFormat="1" applyFont="1" applyFill="1" applyBorder="1" applyAlignment="1" applyProtection="1">
      <alignment horizontal="center"/>
      <protection hidden="1"/>
    </xf>
    <xf numFmtId="9" fontId="7" fillId="2" borderId="56" xfId="0" applyNumberFormat="1" applyFont="1" applyFill="1" applyBorder="1" applyAlignment="1" applyProtection="1">
      <alignment horizontal="center"/>
      <protection hidden="1"/>
    </xf>
    <xf numFmtId="9" fontId="7" fillId="2" borderId="39" xfId="0" applyNumberFormat="1" applyFont="1" applyFill="1" applyBorder="1" applyAlignment="1" applyProtection="1">
      <alignment horizontal="center"/>
      <protection hidden="1"/>
    </xf>
    <xf numFmtId="0" fontId="1" fillId="0" borderId="50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shrinkToFit="1"/>
      <protection locked="0"/>
    </xf>
    <xf numFmtId="0" fontId="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Border="1" applyProtection="1">
      <protection hidden="1"/>
    </xf>
    <xf numFmtId="0" fontId="10" fillId="4" borderId="110" xfId="0" applyFont="1" applyFill="1" applyBorder="1" applyProtection="1">
      <protection hidden="1"/>
    </xf>
    <xf numFmtId="0" fontId="1" fillId="0" borderId="74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61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22" xfId="0" applyFont="1" applyFill="1" applyBorder="1" applyAlignment="1" applyProtection="1">
      <alignment horizontal="center"/>
      <protection hidden="1"/>
    </xf>
    <xf numFmtId="0" fontId="3" fillId="10" borderId="52" xfId="0" applyFont="1" applyFill="1" applyBorder="1" applyAlignment="1" applyProtection="1">
      <alignment horizontal="right" vertical="center" wrapText="1" shrinkToFit="1"/>
    </xf>
    <xf numFmtId="0" fontId="14" fillId="10" borderId="49" xfId="0" applyFont="1" applyFill="1" applyBorder="1" applyAlignment="1" applyProtection="1">
      <alignment horizontal="right" vertical="center" wrapText="1" shrinkToFit="1"/>
    </xf>
    <xf numFmtId="0" fontId="3" fillId="4" borderId="89" xfId="0" applyFont="1" applyFill="1" applyBorder="1" applyAlignment="1" applyProtection="1">
      <alignment horizontal="center" vertical="center" wrapText="1" shrinkToFit="1"/>
      <protection locked="0"/>
    </xf>
    <xf numFmtId="0" fontId="14" fillId="4" borderId="23" xfId="0" applyFont="1" applyFill="1" applyBorder="1" applyAlignment="1" applyProtection="1">
      <alignment horizontal="center" vertical="center" wrapText="1" shrinkToFit="1"/>
      <protection locked="0"/>
    </xf>
    <xf numFmtId="0" fontId="14" fillId="4" borderId="90" xfId="0" applyFont="1" applyFill="1" applyBorder="1" applyAlignment="1" applyProtection="1">
      <alignment horizontal="center" vertical="center" wrapText="1" shrinkToFit="1"/>
      <protection locked="0"/>
    </xf>
    <xf numFmtId="0" fontId="3" fillId="4" borderId="23" xfId="0" applyFont="1" applyFill="1" applyBorder="1" applyAlignment="1" applyProtection="1">
      <alignment horizontal="center" vertical="center" wrapText="1" shrinkToFit="1"/>
      <protection locked="0"/>
    </xf>
    <xf numFmtId="0" fontId="3" fillId="4" borderId="90" xfId="0" applyFont="1" applyFill="1" applyBorder="1" applyAlignment="1" applyProtection="1">
      <alignment horizontal="center" vertical="center" wrapText="1" shrinkToFit="1"/>
      <protection locked="0"/>
    </xf>
    <xf numFmtId="0" fontId="3" fillId="0" borderId="91" xfId="0" applyFont="1" applyBorder="1" applyAlignment="1" applyProtection="1">
      <alignment horizontal="center" vertical="center" wrapText="1"/>
      <protection hidden="1"/>
    </xf>
    <xf numFmtId="0" fontId="3" fillId="0" borderId="92" xfId="0" applyFont="1" applyBorder="1" applyAlignment="1" applyProtection="1">
      <alignment horizontal="center" vertical="center" wrapText="1"/>
      <protection hidden="1"/>
    </xf>
    <xf numFmtId="0" fontId="33" fillId="4" borderId="27" xfId="0" applyFont="1" applyFill="1" applyBorder="1" applyAlignment="1" applyProtection="1">
      <alignment horizontal="right"/>
      <protection hidden="1"/>
    </xf>
    <xf numFmtId="0" fontId="33" fillId="4" borderId="49" xfId="0" applyFont="1" applyFill="1" applyBorder="1" applyAlignment="1" applyProtection="1">
      <alignment horizontal="right"/>
      <protection hidden="1"/>
    </xf>
    <xf numFmtId="0" fontId="33" fillId="4" borderId="0" xfId="0" applyFont="1" applyFill="1" applyBorder="1" applyAlignment="1" applyProtection="1">
      <alignment horizontal="right"/>
      <protection hidden="1"/>
    </xf>
    <xf numFmtId="0" fontId="33" fillId="4" borderId="10" xfId="0" applyFont="1" applyFill="1" applyBorder="1" applyAlignment="1" applyProtection="1">
      <alignment horizontal="right"/>
      <protection hidden="1"/>
    </xf>
    <xf numFmtId="0" fontId="3" fillId="4" borderId="28" xfId="0" applyFont="1" applyFill="1" applyBorder="1" applyAlignment="1" applyProtection="1">
      <alignment horizontal="center"/>
      <protection hidden="1"/>
    </xf>
    <xf numFmtId="0" fontId="3" fillId="4" borderId="17" xfId="0" applyFont="1" applyFill="1" applyBorder="1" applyAlignment="1" applyProtection="1">
      <alignment horizontal="center"/>
      <protection hidden="1"/>
    </xf>
    <xf numFmtId="0" fontId="14" fillId="4" borderId="56" xfId="0" applyFont="1" applyFill="1" applyBorder="1" applyAlignment="1" applyProtection="1">
      <alignment horizontal="center"/>
      <protection hidden="1"/>
    </xf>
    <xf numFmtId="0" fontId="14" fillId="4" borderId="18" xfId="0" applyFont="1" applyFill="1" applyBorder="1" applyAlignment="1" applyProtection="1">
      <alignment horizontal="center"/>
      <protection hidden="1"/>
    </xf>
    <xf numFmtId="0" fontId="7" fillId="0" borderId="57" xfId="0" quotePrefix="1" applyFont="1" applyBorder="1" applyAlignment="1" applyProtection="1">
      <alignment horizontal="center" vertical="center" wrapText="1"/>
      <protection hidden="1"/>
    </xf>
    <xf numFmtId="0" fontId="7" fillId="0" borderId="33" xfId="0" quotePrefix="1" applyFont="1" applyBorder="1" applyAlignment="1" applyProtection="1">
      <alignment horizontal="center" vertical="center" wrapText="1"/>
      <protection hidden="1"/>
    </xf>
    <xf numFmtId="0" fontId="7" fillId="0" borderId="92" xfId="0" quotePrefix="1" applyFont="1" applyBorder="1" applyAlignment="1" applyProtection="1">
      <alignment horizontal="center" vertical="center" wrapText="1"/>
      <protection hidden="1"/>
    </xf>
    <xf numFmtId="0" fontId="3" fillId="26" borderId="105" xfId="0" applyFont="1" applyFill="1" applyBorder="1" applyAlignment="1" applyProtection="1">
      <alignment horizontal="center" vertical="center" wrapText="1" shrinkToFit="1"/>
    </xf>
    <xf numFmtId="0" fontId="3" fillId="26" borderId="106" xfId="0" applyFont="1" applyFill="1" applyBorder="1" applyAlignment="1" applyProtection="1">
      <alignment horizontal="center" vertical="center" wrapText="1" shrinkToFit="1"/>
    </xf>
    <xf numFmtId="0" fontId="3" fillId="26" borderId="52" xfId="0" applyFont="1" applyFill="1" applyBorder="1" applyAlignment="1" applyProtection="1">
      <alignment horizontal="center" vertical="center" wrapText="1" shrinkToFit="1"/>
    </xf>
    <xf numFmtId="0" fontId="3" fillId="26" borderId="49" xfId="0" applyFont="1" applyFill="1" applyBorder="1" applyAlignment="1" applyProtection="1">
      <alignment horizontal="center" vertical="center" wrapText="1" shrinkToFit="1"/>
    </xf>
    <xf numFmtId="0" fontId="33" fillId="4" borderId="22" xfId="0" applyFont="1" applyFill="1" applyBorder="1" applyAlignment="1" applyProtection="1">
      <alignment horizontal="right"/>
      <protection hidden="1"/>
    </xf>
    <xf numFmtId="0" fontId="33" fillId="4" borderId="15" xfId="0" applyFont="1" applyFill="1" applyBorder="1" applyAlignment="1" applyProtection="1">
      <alignment horizontal="right"/>
      <protection hidden="1"/>
    </xf>
    <xf numFmtId="0" fontId="3" fillId="9" borderId="19" xfId="0" applyFont="1" applyFill="1" applyBorder="1" applyAlignment="1" applyProtection="1">
      <alignment horizontal="center" vertical="center"/>
      <protection hidden="1"/>
    </xf>
    <xf numFmtId="0" fontId="3" fillId="9" borderId="26" xfId="0" applyFont="1" applyFill="1" applyBorder="1" applyAlignment="1" applyProtection="1">
      <alignment horizontal="center" vertical="center"/>
      <protection hidden="1"/>
    </xf>
    <xf numFmtId="0" fontId="14" fillId="9" borderId="26" xfId="0" applyFont="1" applyFill="1" applyBorder="1" applyAlignment="1" applyProtection="1">
      <alignment horizontal="center" vertical="center"/>
      <protection hidden="1"/>
    </xf>
    <xf numFmtId="0" fontId="3" fillId="9" borderId="23" xfId="0" applyFont="1" applyFill="1" applyBorder="1" applyAlignment="1" applyProtection="1">
      <alignment horizontal="center" vertical="center"/>
      <protection hidden="1"/>
    </xf>
    <xf numFmtId="0" fontId="3" fillId="9" borderId="90" xfId="0" applyFont="1" applyFill="1" applyBorder="1" applyAlignment="1" applyProtection="1">
      <alignment horizontal="center" vertical="center"/>
      <protection hidden="1"/>
    </xf>
    <xf numFmtId="0" fontId="3" fillId="0" borderId="0" xfId="0" applyFont="1" applyBorder="1" applyAlignment="1">
      <alignment horizontal="right"/>
    </xf>
    <xf numFmtId="0" fontId="32" fillId="0" borderId="12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18" fillId="7" borderId="60" xfId="0" applyFont="1" applyFill="1" applyBorder="1" applyAlignment="1" applyProtection="1">
      <alignment horizontal="center" vertical="center" textRotation="90" shrinkToFit="1"/>
      <protection hidden="1"/>
    </xf>
    <xf numFmtId="0" fontId="18" fillId="7" borderId="107" xfId="0" applyFont="1" applyFill="1" applyBorder="1" applyAlignment="1" applyProtection="1">
      <alignment horizontal="center" vertical="center" textRotation="90" shrinkToFit="1"/>
      <protection hidden="1"/>
    </xf>
    <xf numFmtId="0" fontId="18" fillId="7" borderId="86" xfId="0" applyFont="1" applyFill="1" applyBorder="1" applyAlignment="1" applyProtection="1">
      <alignment horizontal="center" vertical="center" textRotation="90" shrinkToFit="1"/>
      <protection hidden="1"/>
    </xf>
    <xf numFmtId="0" fontId="27" fillId="7" borderId="44" xfId="0" applyFont="1" applyFill="1" applyBorder="1" applyAlignment="1" applyProtection="1">
      <alignment horizontal="center" vertical="center" textRotation="90" shrinkToFit="1"/>
      <protection hidden="1"/>
    </xf>
    <xf numFmtId="0" fontId="27" fillId="7" borderId="108" xfId="0" applyFont="1" applyFill="1" applyBorder="1" applyAlignment="1" applyProtection="1">
      <alignment horizontal="center" vertical="center" textRotation="90" shrinkToFit="1"/>
      <protection hidden="1"/>
    </xf>
    <xf numFmtId="0" fontId="27" fillId="7" borderId="43" xfId="0" applyFont="1" applyFill="1" applyBorder="1" applyAlignment="1" applyProtection="1">
      <alignment horizontal="center" vertical="center" textRotation="90" shrinkToFit="1"/>
      <protection hidden="1"/>
    </xf>
    <xf numFmtId="0" fontId="18" fillId="7" borderId="44" xfId="0" applyFont="1" applyFill="1" applyBorder="1" applyAlignment="1" applyProtection="1">
      <alignment horizontal="center" vertical="center" textRotation="90" shrinkToFit="1"/>
      <protection hidden="1"/>
    </xf>
    <xf numFmtId="0" fontId="18" fillId="7" borderId="108" xfId="0" applyFont="1" applyFill="1" applyBorder="1" applyAlignment="1" applyProtection="1">
      <alignment horizontal="center" vertical="center" textRotation="90" shrinkToFit="1"/>
      <protection hidden="1"/>
    </xf>
    <xf numFmtId="0" fontId="18" fillId="7" borderId="43" xfId="0" applyFont="1" applyFill="1" applyBorder="1" applyAlignment="1" applyProtection="1">
      <alignment horizontal="center" vertical="center" textRotation="90" shrinkToFit="1"/>
      <protection hidden="1"/>
    </xf>
    <xf numFmtId="0" fontId="27" fillId="7" borderId="71" xfId="0" applyFont="1" applyFill="1" applyBorder="1" applyAlignment="1" applyProtection="1">
      <alignment horizontal="center" vertical="center" textRotation="90" shrinkToFit="1"/>
      <protection hidden="1"/>
    </xf>
    <xf numFmtId="0" fontId="27" fillId="7" borderId="109" xfId="0" applyFont="1" applyFill="1" applyBorder="1" applyAlignment="1" applyProtection="1">
      <alignment horizontal="center" vertical="center" textRotation="90" shrinkToFit="1"/>
      <protection hidden="1"/>
    </xf>
    <xf numFmtId="0" fontId="27" fillId="7" borderId="84" xfId="0" applyFont="1" applyFill="1" applyBorder="1" applyAlignment="1" applyProtection="1">
      <alignment horizontal="center" vertical="center" textRotation="90" shrinkToFit="1"/>
      <protection hidden="1"/>
    </xf>
    <xf numFmtId="0" fontId="10" fillId="7" borderId="65" xfId="0" applyFont="1" applyFill="1" applyBorder="1" applyAlignment="1" applyProtection="1">
      <alignment horizontal="center" vertical="center"/>
      <protection hidden="1"/>
    </xf>
    <xf numFmtId="0" fontId="10" fillId="7" borderId="66" xfId="0" applyFont="1" applyFill="1" applyBorder="1" applyAlignment="1" applyProtection="1">
      <alignment horizontal="center" vertical="center"/>
      <protection hidden="1"/>
    </xf>
    <xf numFmtId="0" fontId="10" fillId="7" borderId="78" xfId="0" applyFont="1" applyFill="1" applyBorder="1" applyAlignment="1" applyProtection="1">
      <alignment horizontal="center" vertical="center"/>
      <protection hidden="1"/>
    </xf>
    <xf numFmtId="0" fontId="3" fillId="28" borderId="44" xfId="0" applyFont="1" applyFill="1" applyBorder="1" applyAlignment="1" applyProtection="1">
      <alignment horizontal="center" vertical="center"/>
      <protection hidden="1"/>
    </xf>
    <xf numFmtId="0" fontId="3" fillId="28" borderId="43" xfId="0" applyFont="1" applyFill="1" applyBorder="1" applyAlignment="1" applyProtection="1">
      <alignment horizontal="center" vertical="center"/>
      <protection hidden="1"/>
    </xf>
    <xf numFmtId="0" fontId="14" fillId="4" borderId="0" xfId="0" applyFont="1" applyFill="1" applyBorder="1" applyAlignment="1" applyProtection="1">
      <alignment horizontal="right"/>
      <protection hidden="1"/>
    </xf>
    <xf numFmtId="0" fontId="14" fillId="4" borderId="10" xfId="0" applyFont="1" applyFill="1" applyBorder="1" applyAlignment="1" applyProtection="1">
      <alignment horizontal="right"/>
      <protection hidden="1"/>
    </xf>
    <xf numFmtId="0" fontId="3" fillId="4" borderId="0" xfId="0" applyFont="1" applyFill="1" applyBorder="1" applyAlignment="1" applyProtection="1">
      <alignment horizontal="center" shrinkToFit="1"/>
      <protection hidden="1"/>
    </xf>
    <xf numFmtId="0" fontId="3" fillId="4" borderId="10" xfId="0" applyFont="1" applyFill="1" applyBorder="1" applyAlignment="1" applyProtection="1">
      <alignment horizontal="center" shrinkToFit="1"/>
      <protection hidden="1"/>
    </xf>
    <xf numFmtId="0" fontId="17" fillId="9" borderId="12" xfId="0" applyFont="1" applyFill="1" applyBorder="1" applyAlignment="1" applyProtection="1">
      <alignment horizontal="center" vertical="center" shrinkToFit="1"/>
      <protection hidden="1"/>
    </xf>
    <xf numFmtId="0" fontId="17" fillId="9" borderId="10" xfId="0" applyFont="1" applyFill="1" applyBorder="1" applyAlignment="1" applyProtection="1">
      <alignment horizontal="center" vertical="center" shrinkToFit="1"/>
      <protection hidden="1"/>
    </xf>
    <xf numFmtId="0" fontId="17" fillId="9" borderId="52" xfId="0" applyFont="1" applyFill="1" applyBorder="1" applyAlignment="1" applyProtection="1">
      <alignment horizontal="center" vertical="center" shrinkToFit="1"/>
      <protection hidden="1"/>
    </xf>
    <xf numFmtId="0" fontId="17" fillId="9" borderId="49" xfId="0" applyFont="1" applyFill="1" applyBorder="1" applyAlignment="1" applyProtection="1">
      <alignment horizontal="center" vertical="center" shrinkToFit="1"/>
      <protection hidden="1"/>
    </xf>
    <xf numFmtId="0" fontId="31" fillId="9" borderId="0" xfId="0" applyFont="1" applyFill="1" applyBorder="1" applyAlignment="1" applyProtection="1">
      <alignment horizontal="center" vertical="center" textRotation="90" wrapText="1"/>
      <protection hidden="1"/>
    </xf>
    <xf numFmtId="0" fontId="31" fillId="9" borderId="10" xfId="0" applyFont="1" applyFill="1" applyBorder="1" applyAlignment="1" applyProtection="1">
      <alignment horizontal="center" vertical="center" textRotation="90" wrapText="1"/>
      <protection hidden="1"/>
    </xf>
    <xf numFmtId="0" fontId="31" fillId="9" borderId="19" xfId="0" applyFont="1" applyFill="1" applyBorder="1" applyAlignment="1" applyProtection="1">
      <alignment horizontal="center" vertical="center" textRotation="90" wrapText="1"/>
      <protection hidden="1"/>
    </xf>
    <xf numFmtId="0" fontId="31" fillId="9" borderId="26" xfId="0" applyFont="1" applyFill="1" applyBorder="1" applyAlignment="1" applyProtection="1">
      <alignment horizontal="center" vertical="center" textRotation="90" wrapText="1"/>
      <protection hidden="1"/>
    </xf>
    <xf numFmtId="0" fontId="14" fillId="9" borderId="0" xfId="0" applyFont="1" applyFill="1" applyBorder="1" applyAlignment="1" applyProtection="1">
      <alignment horizontal="left" vertical="center"/>
      <protection hidden="1"/>
    </xf>
    <xf numFmtId="0" fontId="14" fillId="9" borderId="19" xfId="0" applyFont="1" applyFill="1" applyBorder="1" applyAlignment="1" applyProtection="1">
      <alignment horizontal="left" vertical="center"/>
      <protection hidden="1"/>
    </xf>
    <xf numFmtId="0" fontId="3" fillId="0" borderId="33" xfId="0" applyFont="1" applyBorder="1" applyAlignment="1" applyProtection="1">
      <alignment horizontal="center" vertical="center"/>
      <protection hidden="1"/>
    </xf>
    <xf numFmtId="0" fontId="3" fillId="0" borderId="92" xfId="0" applyFont="1" applyBorder="1" applyAlignment="1" applyProtection="1">
      <alignment horizontal="center" vertical="center"/>
      <protection hidden="1"/>
    </xf>
    <xf numFmtId="0" fontId="3" fillId="9" borderId="0" xfId="0" applyFont="1" applyFill="1" applyBorder="1" applyAlignment="1" applyProtection="1">
      <alignment horizontal="center" vertical="center" shrinkToFit="1"/>
      <protection hidden="1"/>
    </xf>
    <xf numFmtId="0" fontId="3" fillId="9" borderId="10" xfId="0" applyFont="1" applyFill="1" applyBorder="1" applyAlignment="1" applyProtection="1">
      <alignment horizontal="center" vertical="center" shrinkToFit="1"/>
      <protection hidden="1"/>
    </xf>
    <xf numFmtId="0" fontId="3" fillId="9" borderId="19" xfId="0" applyFont="1" applyFill="1" applyBorder="1" applyAlignment="1" applyProtection="1">
      <alignment horizontal="center" vertical="center" shrinkToFit="1"/>
      <protection hidden="1"/>
    </xf>
    <xf numFmtId="0" fontId="3" fillId="9" borderId="26" xfId="0" applyFont="1" applyFill="1" applyBorder="1" applyAlignment="1" applyProtection="1">
      <alignment horizontal="center" vertical="center" shrinkToFit="1"/>
      <protection hidden="1"/>
    </xf>
    <xf numFmtId="0" fontId="3" fillId="9" borderId="10" xfId="0" applyFont="1" applyFill="1" applyBorder="1" applyAlignment="1" applyProtection="1">
      <alignment horizontal="left" vertical="center"/>
      <protection hidden="1"/>
    </xf>
    <xf numFmtId="0" fontId="3" fillId="9" borderId="26" xfId="0" applyFont="1" applyFill="1" applyBorder="1" applyAlignment="1" applyProtection="1">
      <alignment horizontal="left" vertical="center"/>
      <protection hidden="1"/>
    </xf>
    <xf numFmtId="0" fontId="3" fillId="4" borderId="10" xfId="0" applyFont="1" applyFill="1" applyBorder="1" applyAlignment="1" applyProtection="1">
      <alignment horizontal="center" vertical="center" shrinkToFit="1"/>
      <protection hidden="1"/>
    </xf>
    <xf numFmtId="0" fontId="3" fillId="4" borderId="12" xfId="0" applyFont="1" applyFill="1" applyBorder="1" applyAlignment="1" applyProtection="1">
      <alignment horizontal="center" vertical="center" shrinkToFit="1"/>
      <protection hidden="1"/>
    </xf>
    <xf numFmtId="0" fontId="3" fillId="9" borderId="33" xfId="0" applyFont="1" applyFill="1" applyBorder="1" applyAlignment="1" applyProtection="1">
      <alignment horizontal="center" vertical="center" shrinkToFit="1"/>
      <protection hidden="1"/>
    </xf>
    <xf numFmtId="0" fontId="3" fillId="0" borderId="91" xfId="0" applyFont="1" applyBorder="1" applyAlignment="1" applyProtection="1">
      <alignment horizontal="center" vertical="center"/>
      <protection hidden="1"/>
    </xf>
    <xf numFmtId="0" fontId="17" fillId="14" borderId="12" xfId="0" applyFont="1" applyFill="1" applyBorder="1" applyAlignment="1" applyProtection="1">
      <alignment horizontal="center" vertical="center" wrapText="1"/>
      <protection hidden="1"/>
    </xf>
    <xf numFmtId="0" fontId="17" fillId="14" borderId="10" xfId="0" applyFont="1" applyFill="1" applyBorder="1" applyAlignment="1" applyProtection="1">
      <alignment horizontal="center" vertical="center" wrapText="1"/>
      <protection hidden="1"/>
    </xf>
    <xf numFmtId="0" fontId="17" fillId="9" borderId="12" xfId="0" applyFont="1" applyFill="1" applyBorder="1" applyAlignment="1" applyProtection="1">
      <alignment horizontal="center" vertical="center" wrapText="1" shrinkToFit="1"/>
      <protection hidden="1"/>
    </xf>
    <xf numFmtId="0" fontId="17" fillId="28" borderId="12" xfId="0" applyFont="1" applyFill="1" applyBorder="1" applyAlignment="1" applyProtection="1">
      <alignment horizontal="center" vertical="center" wrapText="1"/>
      <protection hidden="1"/>
    </xf>
    <xf numFmtId="0" fontId="17" fillId="28" borderId="0" xfId="0" applyFont="1" applyFill="1" applyBorder="1" applyAlignment="1" applyProtection="1">
      <alignment horizontal="center" vertical="center" wrapText="1"/>
      <protection hidden="1"/>
    </xf>
    <xf numFmtId="0" fontId="17" fillId="28" borderId="10" xfId="0" applyFont="1" applyFill="1" applyBorder="1" applyAlignment="1" applyProtection="1">
      <alignment horizontal="center" vertical="center" wrapText="1"/>
      <protection hidden="1"/>
    </xf>
    <xf numFmtId="0" fontId="20" fillId="28" borderId="52" xfId="0" applyFont="1" applyFill="1" applyBorder="1" applyAlignment="1" applyProtection="1">
      <alignment horizontal="center" vertical="center" wrapText="1"/>
      <protection hidden="1"/>
    </xf>
    <xf numFmtId="0" fontId="20" fillId="28" borderId="27" xfId="0" applyFont="1" applyFill="1" applyBorder="1" applyAlignment="1" applyProtection="1">
      <alignment horizontal="center" vertical="center" wrapText="1"/>
      <protection hidden="1"/>
    </xf>
    <xf numFmtId="0" fontId="20" fillId="28" borderId="49" xfId="0" applyFont="1" applyFill="1" applyBorder="1" applyAlignment="1" applyProtection="1">
      <alignment horizontal="center" vertical="center" wrapText="1"/>
      <protection hidden="1"/>
    </xf>
    <xf numFmtId="0" fontId="17" fillId="16" borderId="12" xfId="0" applyFont="1" applyFill="1" applyBorder="1" applyAlignment="1" applyProtection="1">
      <alignment horizontal="center" vertical="center" wrapText="1"/>
      <protection hidden="1"/>
    </xf>
    <xf numFmtId="0" fontId="17" fillId="16" borderId="0" xfId="0" applyFont="1" applyFill="1" applyBorder="1" applyAlignment="1" applyProtection="1">
      <alignment horizontal="center" vertical="center" wrapText="1"/>
      <protection hidden="1"/>
    </xf>
    <xf numFmtId="0" fontId="17" fillId="16" borderId="10" xfId="0" applyFont="1" applyFill="1" applyBorder="1" applyAlignment="1" applyProtection="1">
      <alignment horizontal="center" vertical="center" wrapText="1"/>
      <protection hidden="1"/>
    </xf>
    <xf numFmtId="0" fontId="17" fillId="16" borderId="52" xfId="0" applyFont="1" applyFill="1" applyBorder="1" applyAlignment="1" applyProtection="1">
      <alignment horizontal="center" vertical="center" wrapText="1"/>
      <protection hidden="1"/>
    </xf>
    <xf numFmtId="0" fontId="17" fillId="16" borderId="27" xfId="0" applyFont="1" applyFill="1" applyBorder="1" applyAlignment="1" applyProtection="1">
      <alignment horizontal="center" vertical="center" wrapText="1"/>
      <protection hidden="1"/>
    </xf>
    <xf numFmtId="0" fontId="17" fillId="16" borderId="49" xfId="0" applyFont="1" applyFill="1" applyBorder="1" applyAlignment="1" applyProtection="1">
      <alignment horizontal="center" vertical="center" wrapText="1"/>
      <protection hidden="1"/>
    </xf>
    <xf numFmtId="0" fontId="17" fillId="28" borderId="52" xfId="0" applyFont="1" applyFill="1" applyBorder="1" applyAlignment="1" applyProtection="1">
      <alignment horizontal="center" vertical="center" wrapText="1"/>
      <protection hidden="1"/>
    </xf>
    <xf numFmtId="0" fontId="17" fillId="28" borderId="27" xfId="0" applyFont="1" applyFill="1" applyBorder="1" applyAlignment="1" applyProtection="1">
      <alignment horizontal="center" vertical="center" wrapText="1"/>
      <protection hidden="1"/>
    </xf>
    <xf numFmtId="0" fontId="17" fillId="28" borderId="49" xfId="0" applyFont="1" applyFill="1" applyBorder="1" applyAlignment="1" applyProtection="1">
      <alignment horizontal="center" vertical="center" wrapText="1"/>
      <protection hidden="1"/>
    </xf>
    <xf numFmtId="0" fontId="14" fillId="28" borderId="44" xfId="0" applyFont="1" applyFill="1" applyBorder="1" applyAlignment="1" applyProtection="1">
      <alignment horizontal="center" vertical="center"/>
      <protection hidden="1"/>
    </xf>
    <xf numFmtId="0" fontId="14" fillId="28" borderId="43" xfId="0" applyFont="1" applyFill="1" applyBorder="1" applyAlignment="1" applyProtection="1">
      <alignment horizontal="center" vertical="center"/>
      <protection hidden="1"/>
    </xf>
    <xf numFmtId="0" fontId="3" fillId="28" borderId="60" xfId="0" applyFont="1" applyFill="1" applyBorder="1" applyAlignment="1" applyProtection="1">
      <alignment horizontal="center" vertical="center"/>
      <protection hidden="1"/>
    </xf>
    <xf numFmtId="0" fontId="3" fillId="28" borderId="86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right" vertical="center" shrinkToFit="1"/>
    </xf>
    <xf numFmtId="165" fontId="3" fillId="0" borderId="0" xfId="0" applyNumberFormat="1" applyFont="1" applyAlignment="1">
      <alignment horizontal="center" vertical="center"/>
    </xf>
    <xf numFmtId="0" fontId="22" fillId="0" borderId="0" xfId="2" applyNumberFormat="1" applyFont="1" applyFill="1" applyAlignment="1" applyProtection="1">
      <alignment horizontal="center" vertical="center" shrinkToFit="1"/>
    </xf>
    <xf numFmtId="0" fontId="17" fillId="0" borderId="0" xfId="2" applyFont="1" applyFill="1" applyAlignment="1" applyProtection="1">
      <alignment vertical="center" shrinkToFit="1"/>
    </xf>
    <xf numFmtId="0" fontId="1" fillId="0" borderId="0" xfId="0" applyFont="1" applyAlignment="1">
      <alignment horizontal="justify" vertical="center" wrapText="1"/>
    </xf>
    <xf numFmtId="0" fontId="17" fillId="0" borderId="0" xfId="2" applyNumberFormat="1" applyFont="1" applyFill="1" applyAlignment="1" applyProtection="1">
      <alignment horizontal="center" vertical="center" shrinkToFit="1"/>
    </xf>
    <xf numFmtId="0" fontId="17" fillId="0" borderId="0" xfId="2" applyNumberFormat="1" applyFont="1" applyFill="1" applyBorder="1" applyAlignment="1" applyProtection="1">
      <alignment horizontal="center" vertical="center" shrinkToFit="1"/>
    </xf>
  </cellXfs>
  <cellStyles count="3">
    <cellStyle name="Normal" xfId="0" builtinId="0"/>
    <cellStyle name="Normal 2" xfId="2"/>
    <cellStyle name="Pourcentage" xfId="1" builtinId="5"/>
  </cellStyles>
  <dxfs count="423"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condense val="0"/>
        <extend val="0"/>
        <color indexed="22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b/>
        <i val="0"/>
        <strike val="0"/>
      </font>
      <fill>
        <patternFill>
          <bgColor indexed="42"/>
        </patternFill>
      </fill>
    </dxf>
    <dxf>
      <fill>
        <patternFill>
          <bgColor rgb="FFCC99FF"/>
        </patternFill>
      </fill>
    </dxf>
    <dxf>
      <font>
        <b val="0"/>
        <i/>
        <condense val="0"/>
        <extend val="0"/>
      </font>
      <fill>
        <patternFill>
          <bgColor indexed="22"/>
        </patternFill>
      </fill>
    </dxf>
    <dxf>
      <font>
        <b/>
        <i val="0"/>
        <strike val="0"/>
      </font>
      <fill>
        <patternFill>
          <bgColor indexed="42"/>
        </patternFill>
      </fill>
    </dxf>
    <dxf>
      <fill>
        <patternFill>
          <bgColor rgb="FFCC99FF"/>
        </patternFill>
      </fill>
    </dxf>
    <dxf>
      <font>
        <b val="0"/>
        <i/>
        <condense val="0"/>
        <extend val="0"/>
      </font>
      <fill>
        <patternFill>
          <bgColor indexed="22"/>
        </patternFill>
      </fill>
    </dxf>
    <dxf>
      <font>
        <b/>
        <i val="0"/>
        <strike val="0"/>
      </font>
      <fill>
        <patternFill>
          <bgColor indexed="42"/>
        </patternFill>
      </fill>
    </dxf>
    <dxf>
      <fill>
        <patternFill>
          <bgColor rgb="FFCC99FF"/>
        </patternFill>
      </fill>
    </dxf>
    <dxf>
      <font>
        <b val="0"/>
        <i/>
        <condense val="0"/>
        <extend val="0"/>
      </font>
      <fill>
        <patternFill>
          <bgColor indexed="22"/>
        </patternFill>
      </fill>
    </dxf>
    <dxf>
      <font>
        <b/>
        <i val="0"/>
        <strike val="0"/>
      </font>
      <fill>
        <patternFill>
          <bgColor indexed="42"/>
        </patternFill>
      </fill>
    </dxf>
    <dxf>
      <fill>
        <patternFill>
          <bgColor rgb="FFCC99FF"/>
        </patternFill>
      </fill>
    </dxf>
    <dxf>
      <font>
        <b val="0"/>
        <i/>
        <condense val="0"/>
        <extend val="0"/>
      </font>
      <fill>
        <patternFill>
          <bgColor indexed="22"/>
        </patternFill>
      </fill>
    </dxf>
    <dxf>
      <font>
        <b/>
        <i val="0"/>
        <strike val="0"/>
      </font>
      <fill>
        <patternFill>
          <bgColor indexed="42"/>
        </patternFill>
      </fill>
    </dxf>
    <dxf>
      <fill>
        <patternFill>
          <bgColor rgb="FFCC99FF"/>
        </patternFill>
      </fill>
    </dxf>
    <dxf>
      <font>
        <b val="0"/>
        <i/>
        <condense val="0"/>
        <extend val="0"/>
      </font>
      <fill>
        <patternFill>
          <bgColor indexed="22"/>
        </patternFill>
      </fill>
    </dxf>
    <dxf>
      <font>
        <b/>
        <i val="0"/>
        <strike val="0"/>
      </font>
      <fill>
        <patternFill>
          <bgColor indexed="42"/>
        </patternFill>
      </fill>
    </dxf>
    <dxf>
      <fill>
        <patternFill>
          <bgColor rgb="FFCC99FF"/>
        </patternFill>
      </fill>
    </dxf>
    <dxf>
      <font>
        <b val="0"/>
        <i/>
        <condense val="0"/>
        <extend val="0"/>
      </font>
      <fill>
        <patternFill>
          <bgColor indexed="22"/>
        </patternFill>
      </fill>
    </dxf>
    <dxf>
      <font>
        <b/>
        <i val="0"/>
        <strike val="0"/>
      </font>
      <fill>
        <patternFill>
          <bgColor indexed="42"/>
        </patternFill>
      </fill>
    </dxf>
    <dxf>
      <fill>
        <patternFill>
          <bgColor rgb="FFCC99FF"/>
        </patternFill>
      </fill>
    </dxf>
    <dxf>
      <font>
        <b val="0"/>
        <i/>
        <condense val="0"/>
        <extend val="0"/>
      </font>
      <fill>
        <patternFill>
          <bgColor indexed="22"/>
        </patternFill>
      </fill>
    </dxf>
    <dxf>
      <font>
        <b/>
        <i val="0"/>
        <strike val="0"/>
      </font>
      <fill>
        <patternFill>
          <bgColor indexed="42"/>
        </patternFill>
      </fill>
    </dxf>
    <dxf>
      <fill>
        <patternFill>
          <bgColor rgb="FFCC99FF"/>
        </patternFill>
      </fill>
    </dxf>
    <dxf>
      <font>
        <b val="0"/>
        <i/>
        <condense val="0"/>
        <extend val="0"/>
      </font>
      <fill>
        <patternFill>
          <bgColor indexed="22"/>
        </patternFill>
      </fill>
    </dxf>
    <dxf>
      <font>
        <b/>
        <i val="0"/>
        <strike val="0"/>
      </font>
      <fill>
        <patternFill>
          <bgColor indexed="42"/>
        </patternFill>
      </fill>
    </dxf>
    <dxf>
      <fill>
        <patternFill>
          <bgColor rgb="FFCC99FF"/>
        </patternFill>
      </fill>
    </dxf>
    <dxf>
      <font>
        <b val="0"/>
        <i/>
        <condense val="0"/>
        <extend val="0"/>
      </font>
      <fill>
        <patternFill>
          <bgColor indexed="22"/>
        </patternFill>
      </fill>
    </dxf>
    <dxf>
      <font>
        <b/>
        <i val="0"/>
        <strike val="0"/>
      </font>
      <fill>
        <patternFill>
          <bgColor indexed="42"/>
        </patternFill>
      </fill>
    </dxf>
    <dxf>
      <fill>
        <patternFill>
          <bgColor rgb="FFCC99FF"/>
        </patternFill>
      </fill>
    </dxf>
    <dxf>
      <font>
        <b val="0"/>
        <i/>
        <condense val="0"/>
        <extend val="0"/>
      </font>
      <fill>
        <patternFill>
          <bgColor indexed="22"/>
        </patternFill>
      </fill>
    </dxf>
    <dxf>
      <font>
        <b/>
        <i val="0"/>
        <strike val="0"/>
      </font>
      <fill>
        <patternFill>
          <bgColor indexed="42"/>
        </patternFill>
      </fill>
    </dxf>
    <dxf>
      <fill>
        <patternFill>
          <bgColor rgb="FFCC99FF"/>
        </patternFill>
      </fill>
    </dxf>
    <dxf>
      <font>
        <b val="0"/>
        <i/>
        <condense val="0"/>
        <extend val="0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48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6"/>
        </patternFill>
      </fill>
    </dxf>
    <dxf>
      <font>
        <b/>
        <i val="0"/>
        <strike val="0"/>
      </font>
      <fill>
        <patternFill>
          <bgColor indexed="42"/>
        </patternFill>
      </fill>
    </dxf>
    <dxf>
      <fill>
        <patternFill>
          <bgColor rgb="FFCC99FF"/>
        </patternFill>
      </fill>
    </dxf>
    <dxf>
      <font>
        <b val="0"/>
        <i/>
        <condense val="0"/>
        <extend val="0"/>
      </font>
      <fill>
        <patternFill>
          <bgColor indexed="22"/>
        </patternFill>
      </fill>
    </dxf>
    <dxf>
      <font>
        <b/>
        <i val="0"/>
        <strike val="0"/>
      </font>
      <fill>
        <patternFill>
          <bgColor indexed="42"/>
        </patternFill>
      </fill>
    </dxf>
    <dxf>
      <fill>
        <patternFill>
          <bgColor rgb="FFCC99FF"/>
        </patternFill>
      </fill>
    </dxf>
    <dxf>
      <font>
        <b val="0"/>
        <i/>
        <condense val="0"/>
        <extend val="0"/>
      </font>
      <fill>
        <patternFill>
          <bgColor indexed="22"/>
        </patternFill>
      </fill>
    </dxf>
    <dxf>
      <font>
        <b/>
        <i val="0"/>
        <strike val="0"/>
      </font>
      <fill>
        <patternFill>
          <bgColor indexed="42"/>
        </patternFill>
      </fill>
    </dxf>
    <dxf>
      <fill>
        <patternFill>
          <bgColor rgb="FFCC99FF"/>
        </patternFill>
      </fill>
    </dxf>
    <dxf>
      <font>
        <b val="0"/>
        <i/>
        <condense val="0"/>
        <extend val="0"/>
      </font>
      <fill>
        <patternFill>
          <bgColor indexed="22"/>
        </patternFill>
      </fill>
    </dxf>
    <dxf>
      <font>
        <b/>
        <i val="0"/>
        <strike val="0"/>
      </font>
      <fill>
        <patternFill>
          <bgColor indexed="42"/>
        </patternFill>
      </fill>
    </dxf>
    <dxf>
      <fill>
        <patternFill>
          <bgColor rgb="FFCC99FF"/>
        </patternFill>
      </fill>
    </dxf>
    <dxf>
      <font>
        <b val="0"/>
        <i/>
        <condense val="0"/>
        <extend val="0"/>
      </font>
      <fill>
        <patternFill>
          <bgColor indexed="22"/>
        </patternFill>
      </fill>
    </dxf>
    <dxf>
      <font>
        <b/>
        <i val="0"/>
        <strike val="0"/>
      </font>
      <fill>
        <patternFill>
          <bgColor indexed="42"/>
        </patternFill>
      </fill>
    </dxf>
    <dxf>
      <fill>
        <patternFill>
          <bgColor rgb="FFCC99FF"/>
        </patternFill>
      </fill>
    </dxf>
    <dxf>
      <font>
        <b val="0"/>
        <i/>
        <condense val="0"/>
        <extend val="0"/>
      </font>
      <fill>
        <patternFill>
          <bgColor indexed="22"/>
        </patternFill>
      </fill>
    </dxf>
    <dxf>
      <font>
        <b/>
        <i val="0"/>
        <strike val="0"/>
      </font>
      <fill>
        <patternFill>
          <bgColor indexed="42"/>
        </patternFill>
      </fill>
    </dxf>
    <dxf>
      <fill>
        <patternFill>
          <bgColor rgb="FFCC99FF"/>
        </patternFill>
      </fill>
    </dxf>
    <dxf>
      <font>
        <b val="0"/>
        <i/>
        <condense val="0"/>
        <extend val="0"/>
      </font>
      <fill>
        <patternFill>
          <bgColor indexed="22"/>
        </patternFill>
      </fill>
    </dxf>
    <dxf>
      <font>
        <b/>
        <i val="0"/>
        <strike val="0"/>
      </font>
      <fill>
        <patternFill>
          <bgColor indexed="42"/>
        </patternFill>
      </fill>
    </dxf>
    <dxf>
      <fill>
        <patternFill>
          <bgColor rgb="FFCC99FF"/>
        </patternFill>
      </fill>
    </dxf>
    <dxf>
      <font>
        <b val="0"/>
        <i/>
        <condense val="0"/>
        <extend val="0"/>
      </font>
      <fill>
        <patternFill>
          <bgColor indexed="22"/>
        </patternFill>
      </fill>
    </dxf>
    <dxf>
      <font>
        <b/>
        <i val="0"/>
        <strike val="0"/>
      </font>
      <fill>
        <patternFill>
          <bgColor indexed="42"/>
        </patternFill>
      </fill>
    </dxf>
    <dxf>
      <fill>
        <patternFill>
          <bgColor rgb="FFCC99FF"/>
        </patternFill>
      </fill>
    </dxf>
    <dxf>
      <font>
        <b val="0"/>
        <i/>
        <condense val="0"/>
        <extend val="0"/>
      </font>
      <fill>
        <patternFill>
          <bgColor indexed="22"/>
        </patternFill>
      </fill>
    </dxf>
    <dxf>
      <font>
        <b/>
        <i val="0"/>
        <strike val="0"/>
      </font>
      <fill>
        <patternFill>
          <bgColor indexed="42"/>
        </patternFill>
      </fill>
    </dxf>
    <dxf>
      <fill>
        <patternFill>
          <bgColor rgb="FFCC99FF"/>
        </patternFill>
      </fill>
    </dxf>
    <dxf>
      <font>
        <b val="0"/>
        <i/>
        <condense val="0"/>
        <extend val="0"/>
      </font>
      <fill>
        <patternFill>
          <bgColor indexed="22"/>
        </patternFill>
      </fill>
    </dxf>
    <dxf>
      <font>
        <b/>
        <i val="0"/>
        <strike val="0"/>
      </font>
      <fill>
        <patternFill>
          <bgColor indexed="42"/>
        </patternFill>
      </fill>
    </dxf>
    <dxf>
      <fill>
        <patternFill>
          <bgColor rgb="FFCC99FF"/>
        </patternFill>
      </fill>
    </dxf>
    <dxf>
      <font>
        <b val="0"/>
        <i/>
        <condense val="0"/>
        <extend val="0"/>
      </font>
      <fill>
        <patternFill>
          <bgColor indexed="22"/>
        </patternFill>
      </fill>
    </dxf>
    <dxf>
      <font>
        <b/>
        <i val="0"/>
        <strike val="0"/>
      </font>
      <fill>
        <patternFill>
          <bgColor indexed="42"/>
        </patternFill>
      </fill>
    </dxf>
    <dxf>
      <fill>
        <patternFill>
          <bgColor rgb="FFCC99FF"/>
        </patternFill>
      </fill>
    </dxf>
    <dxf>
      <font>
        <b val="0"/>
        <i/>
        <condense val="0"/>
        <extend val="0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48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6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DE7D3"/>
      <rgbColor rgb="00FFFFFF"/>
      <rgbColor rgb="00FF0000"/>
      <rgbColor rgb="0000FF00"/>
      <rgbColor rgb="000000FF"/>
      <rgbColor rgb="00E6E64C"/>
      <rgbColor rgb="0028B4E4"/>
      <rgbColor rgb="005FFFBE"/>
      <rgbColor rgb="0028B4E4"/>
      <rgbColor rgb="00008000"/>
      <rgbColor rgb="00000080"/>
      <rgbColor rgb="00808000"/>
      <rgbColor rgb="00800080"/>
      <rgbColor rgb="00008080"/>
      <rgbColor rgb="00C0C0C0"/>
      <rgbColor rgb="00808080"/>
      <rgbColor rgb="00A3A60D"/>
      <rgbColor rgb="00EF98BC"/>
      <rgbColor rgb="00E96CA2"/>
      <rgbColor rgb="00FAE0EC"/>
      <rgbColor rgb="00F5BED6"/>
      <rgbColor rgb="00F5BED6"/>
      <rgbColor rgb="000066CC"/>
      <rgbColor rgb="00D2C3D1"/>
      <rgbColor rgb="009E0054"/>
      <rgbColor rgb="00FF00FF"/>
      <rgbColor rgb="00FFFF00"/>
      <rgbColor rgb="0000FFFF"/>
      <rgbColor rgb="00800080"/>
      <rgbColor rgb="00800000"/>
      <rgbColor rgb="009E0054"/>
      <rgbColor rgb="000000FF"/>
      <rgbColor rgb="0000DCFF"/>
      <rgbColor rgb="0021657F"/>
      <rgbColor rgb="0099FF99"/>
      <rgbColor rgb="0093D9F1"/>
      <rgbColor rgb="0099CCFF"/>
      <rgbColor rgb="00E96CA2"/>
      <rgbColor rgb="00CC99FF"/>
      <rgbColor rgb="00FFCC99"/>
      <rgbColor rgb="003366FF"/>
      <rgbColor rgb="000099FF"/>
      <rgbColor rgb="0094BD5E"/>
      <rgbColor rgb="00FFCC00"/>
      <rgbColor rgb="00FF9900"/>
      <rgbColor rgb="00FF6600"/>
      <rgbColor rgb="00666699"/>
      <rgbColor rgb="00969696"/>
      <rgbColor rgb="0093D9F1"/>
      <rgbColor rgb="00339966"/>
      <rgbColor rgb="00D8D79B"/>
      <rgbColor rgb="0021657F"/>
      <rgbColor rgb="00BEBE5B"/>
      <rgbColor rgb="00993366"/>
      <rgbColor rgb="00333399"/>
      <rgbColor rgb="00333333"/>
    </indexedColors>
    <mruColors>
      <color rgb="FFFF7C80"/>
      <color rgb="FFFF9999"/>
      <color rgb="FFCCCC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Compétences!#REF!</c:v>
          </c:tx>
          <c:spPr>
            <a:solidFill>
              <a:srgbClr val="FFFFFF"/>
            </a:solidFill>
            <a:ln w="25400">
              <a:noFill/>
            </a:ln>
          </c:spPr>
          <c:invertIfNegative val="0"/>
          <c:dLbls>
            <c:spPr>
              <a:solidFill>
                <a:srgbClr val="21657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Compétences!#REF!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Compétences!#REF!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6361480"/>
        <c:axId val="46361088"/>
      </c:barChart>
      <c:catAx>
        <c:axId val="463614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36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36108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46361480"/>
        <c:crosses val="autoZero"/>
        <c:crossBetween val="between"/>
      </c:valAx>
      <c:spPr>
        <a:solidFill>
          <a:srgbClr val="21657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DE7D3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04878048780488"/>
          <c:y val="1.9230769230769232E-2"/>
          <c:w val="0.84756097560975607"/>
          <c:h val="0.9653846153846154"/>
        </c:manualLayout>
      </c:layout>
      <c:barChart>
        <c:barDir val="bar"/>
        <c:grouping val="clustered"/>
        <c:varyColors val="0"/>
        <c:ser>
          <c:idx val="0"/>
          <c:order val="0"/>
          <c:tx>
            <c:v>Compétences!#REF!</c:v>
          </c:tx>
          <c:spPr>
            <a:solidFill>
              <a:srgbClr val="FFFFFF"/>
            </a:solidFill>
            <a:ln w="25400">
              <a:noFill/>
            </a:ln>
          </c:spPr>
          <c:invertIfNegative val="0"/>
          <c:dLbls>
            <c:spPr>
              <a:solidFill>
                <a:srgbClr val="21657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Compétences!#REF!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Compétences!#REF!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15889976"/>
        <c:axId val="415890368"/>
      </c:barChart>
      <c:catAx>
        <c:axId val="4158899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15890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589036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415889976"/>
        <c:crosses val="autoZero"/>
        <c:crossBetween val="between"/>
      </c:valAx>
      <c:spPr>
        <a:solidFill>
          <a:srgbClr val="21657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DE7D3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00143230099153"/>
          <c:y val="2.2123941604893192E-2"/>
          <c:w val="0.7266713976002448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Compétences!$H$46:$H$55</c:f>
              <c:strCache>
                <c:ptCount val="10"/>
                <c:pt idx="0">
                  <c:v>[0,10[</c:v>
                </c:pt>
                <c:pt idx="1">
                  <c:v>[10,20[</c:v>
                </c:pt>
                <c:pt idx="2">
                  <c:v>[20,30[</c:v>
                </c:pt>
                <c:pt idx="3">
                  <c:v>[30,40[</c:v>
                </c:pt>
                <c:pt idx="4">
                  <c:v>[40,50[</c:v>
                </c:pt>
                <c:pt idx="5">
                  <c:v>[50,60[</c:v>
                </c:pt>
                <c:pt idx="6">
                  <c:v>[60,70[</c:v>
                </c:pt>
                <c:pt idx="7">
                  <c:v>[70,80[</c:v>
                </c:pt>
                <c:pt idx="8">
                  <c:v>[80,90[</c:v>
                </c:pt>
                <c:pt idx="9">
                  <c:v>[90,100]</c:v>
                </c:pt>
              </c:strCache>
            </c:strRef>
          </c:cat>
          <c:val>
            <c:numRef>
              <c:f>Compétences!$I$46:$I$55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15890760"/>
        <c:axId val="415889584"/>
      </c:barChart>
      <c:catAx>
        <c:axId val="415890760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1588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5889584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415890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00143230099153"/>
          <c:y val="2.2123941604893192E-2"/>
          <c:w val="0.7266713976002448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Compétences!$N$46:$N$55</c:f>
              <c:strCache>
                <c:ptCount val="10"/>
                <c:pt idx="0">
                  <c:v>[0,10[</c:v>
                </c:pt>
                <c:pt idx="1">
                  <c:v>[10,20[</c:v>
                </c:pt>
                <c:pt idx="2">
                  <c:v>[20,30[</c:v>
                </c:pt>
                <c:pt idx="3">
                  <c:v>[30,40[</c:v>
                </c:pt>
                <c:pt idx="4">
                  <c:v>[40,50[</c:v>
                </c:pt>
                <c:pt idx="5">
                  <c:v>[50,60[</c:v>
                </c:pt>
                <c:pt idx="6">
                  <c:v>[60,70[</c:v>
                </c:pt>
                <c:pt idx="7">
                  <c:v>[70,80[</c:v>
                </c:pt>
                <c:pt idx="8">
                  <c:v>[80,90[</c:v>
                </c:pt>
                <c:pt idx="9">
                  <c:v>[90,100]</c:v>
                </c:pt>
              </c:strCache>
            </c:strRef>
          </c:cat>
          <c:val>
            <c:numRef>
              <c:f>Compétences!$O$46:$O$55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15888016"/>
        <c:axId val="415888408"/>
      </c:barChart>
      <c:catAx>
        <c:axId val="415888016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15888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5888408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415888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07685039370079"/>
          <c:y val="1.496119844225248E-2"/>
          <c:w val="0.73923140204489368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E6E64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Compétences!$AU$46:$AU$55</c:f>
              <c:strCache>
                <c:ptCount val="10"/>
                <c:pt idx="0">
                  <c:v>[0,10[</c:v>
                </c:pt>
                <c:pt idx="1">
                  <c:v>[10,20[</c:v>
                </c:pt>
                <c:pt idx="2">
                  <c:v>[20,30[</c:v>
                </c:pt>
                <c:pt idx="3">
                  <c:v>[30,40[</c:v>
                </c:pt>
                <c:pt idx="4">
                  <c:v>[40,50[</c:v>
                </c:pt>
                <c:pt idx="5">
                  <c:v>[50,60[</c:v>
                </c:pt>
                <c:pt idx="6">
                  <c:v>[60,70[</c:v>
                </c:pt>
                <c:pt idx="7">
                  <c:v>[70,80[</c:v>
                </c:pt>
                <c:pt idx="8">
                  <c:v>[80,90[</c:v>
                </c:pt>
                <c:pt idx="9">
                  <c:v>[90,100]</c:v>
                </c:pt>
              </c:strCache>
            </c:strRef>
          </c:cat>
          <c:val>
            <c:numRef>
              <c:f>Compétences!$AV$46:$AV$55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15889192"/>
        <c:axId val="46359912"/>
      </c:barChart>
      <c:catAx>
        <c:axId val="415889192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359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359912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415889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-2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00143230099153"/>
          <c:y val="2.2123941604893192E-2"/>
          <c:w val="0.7266713976002448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Compétences!$BG$46:$BG$55</c:f>
              <c:strCache>
                <c:ptCount val="10"/>
                <c:pt idx="0">
                  <c:v>[0,10[</c:v>
                </c:pt>
                <c:pt idx="1">
                  <c:v>[10,20[</c:v>
                </c:pt>
                <c:pt idx="2">
                  <c:v>[20,30[</c:v>
                </c:pt>
                <c:pt idx="3">
                  <c:v>[30,40[</c:v>
                </c:pt>
                <c:pt idx="4">
                  <c:v>[40,50[</c:v>
                </c:pt>
                <c:pt idx="5">
                  <c:v>[50,60[</c:v>
                </c:pt>
                <c:pt idx="6">
                  <c:v>[60,70[</c:v>
                </c:pt>
                <c:pt idx="7">
                  <c:v>[70,80[</c:v>
                </c:pt>
                <c:pt idx="8">
                  <c:v>[80,90[</c:v>
                </c:pt>
                <c:pt idx="9">
                  <c:v>[90,100]</c:v>
                </c:pt>
              </c:strCache>
            </c:strRef>
          </c:cat>
          <c:val>
            <c:numRef>
              <c:f>Compétences!$BH$46:$BH$55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30172968"/>
        <c:axId val="530171400"/>
      </c:barChart>
      <c:catAx>
        <c:axId val="530172968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30171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0171400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530172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00143230099153"/>
          <c:y val="2.2123941604893192E-2"/>
          <c:w val="0.7266713976002448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E6E64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Compétences!$K$46:$K$55</c:f>
              <c:strCache>
                <c:ptCount val="10"/>
                <c:pt idx="0">
                  <c:v>[0,10[</c:v>
                </c:pt>
                <c:pt idx="1">
                  <c:v>[10,20[</c:v>
                </c:pt>
                <c:pt idx="2">
                  <c:v>[20,30[</c:v>
                </c:pt>
                <c:pt idx="3">
                  <c:v>[30,40[</c:v>
                </c:pt>
                <c:pt idx="4">
                  <c:v>[40,50[</c:v>
                </c:pt>
                <c:pt idx="5">
                  <c:v>[50,60[</c:v>
                </c:pt>
                <c:pt idx="6">
                  <c:v>[60,70[</c:v>
                </c:pt>
                <c:pt idx="7">
                  <c:v>[70,80[</c:v>
                </c:pt>
                <c:pt idx="8">
                  <c:v>[80,90[</c:v>
                </c:pt>
                <c:pt idx="9">
                  <c:v>[90,100]</c:v>
                </c:pt>
              </c:strCache>
            </c:strRef>
          </c:cat>
          <c:val>
            <c:numRef>
              <c:f>Compétences!$L$46:$L$55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30171008"/>
        <c:axId val="530172184"/>
      </c:barChart>
      <c:catAx>
        <c:axId val="530171008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30172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0172184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530171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-2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00143230099153"/>
          <c:y val="2.2123941604893192E-2"/>
          <c:w val="0.7266713976002448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Compétences!$AC$46:$AC$55</c:f>
              <c:strCache>
                <c:ptCount val="10"/>
                <c:pt idx="0">
                  <c:v>[0,10[</c:v>
                </c:pt>
                <c:pt idx="1">
                  <c:v>[10,20[</c:v>
                </c:pt>
                <c:pt idx="2">
                  <c:v>[20,30[</c:v>
                </c:pt>
                <c:pt idx="3">
                  <c:v>[30,40[</c:v>
                </c:pt>
                <c:pt idx="4">
                  <c:v>[40,50[</c:v>
                </c:pt>
                <c:pt idx="5">
                  <c:v>[50,60[</c:v>
                </c:pt>
                <c:pt idx="6">
                  <c:v>[60,70[</c:v>
                </c:pt>
                <c:pt idx="7">
                  <c:v>[70,80[</c:v>
                </c:pt>
                <c:pt idx="8">
                  <c:v>[80,90[</c:v>
                </c:pt>
                <c:pt idx="9">
                  <c:v>[90,100]</c:v>
                </c:pt>
              </c:strCache>
            </c:strRef>
          </c:cat>
          <c:val>
            <c:numRef>
              <c:f>Compétences!$AD$46:$AD$55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30173752"/>
        <c:axId val="530170224"/>
      </c:barChart>
      <c:catAx>
        <c:axId val="530173752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30170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0170224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530173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-2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00143230099153"/>
          <c:y val="2.2123941604893192E-2"/>
          <c:w val="0.7266713976002448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Compétences!$BU$46:$BU$55</c:f>
              <c:strCache>
                <c:ptCount val="10"/>
                <c:pt idx="1">
                  <c:v>[10,20[</c:v>
                </c:pt>
                <c:pt idx="2">
                  <c:v>[20,30[</c:v>
                </c:pt>
                <c:pt idx="3">
                  <c:v>[30,40[</c:v>
                </c:pt>
                <c:pt idx="4">
                  <c:v>[40,50[</c:v>
                </c:pt>
                <c:pt idx="5">
                  <c:v>[50,60[</c:v>
                </c:pt>
                <c:pt idx="6">
                  <c:v>[60,70[</c:v>
                </c:pt>
                <c:pt idx="7">
                  <c:v>[70,80[</c:v>
                </c:pt>
                <c:pt idx="8">
                  <c:v>[80,90[</c:v>
                </c:pt>
                <c:pt idx="9">
                  <c:v>[90,100]</c:v>
                </c:pt>
              </c:strCache>
            </c:strRef>
          </c:cat>
          <c:val>
            <c:numRef>
              <c:f>Compétences!$BV$46:$BV$55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611314960"/>
        <c:axId val="611315744"/>
      </c:barChart>
      <c:catAx>
        <c:axId val="611314960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1131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1315744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611314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-2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00143230099153"/>
          <c:y val="2.2123941604893192E-2"/>
          <c:w val="0.7266713976002448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Compétences!$AG$46:$AG$55</c:f>
              <c:strCache>
                <c:ptCount val="10"/>
                <c:pt idx="0">
                  <c:v>[0,10[</c:v>
                </c:pt>
                <c:pt idx="1">
                  <c:v>[10,20[</c:v>
                </c:pt>
                <c:pt idx="2">
                  <c:v>[20,30[</c:v>
                </c:pt>
                <c:pt idx="3">
                  <c:v>[30,40[</c:v>
                </c:pt>
                <c:pt idx="4">
                  <c:v>[40,50[</c:v>
                </c:pt>
                <c:pt idx="5">
                  <c:v>[50,60[</c:v>
                </c:pt>
                <c:pt idx="6">
                  <c:v>[60,70[</c:v>
                </c:pt>
                <c:pt idx="7">
                  <c:v>[70,80[</c:v>
                </c:pt>
                <c:pt idx="8">
                  <c:v>[80,90[</c:v>
                </c:pt>
                <c:pt idx="9">
                  <c:v>[90,100]</c:v>
                </c:pt>
              </c:strCache>
            </c:strRef>
          </c:cat>
          <c:val>
            <c:numRef>
              <c:f>Compétences!$AH$46:$AH$55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611316136"/>
        <c:axId val="611316920"/>
      </c:barChart>
      <c:catAx>
        <c:axId val="611316136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11316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1316920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611316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-2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00143230099153"/>
          <c:y val="2.2123941604893192E-2"/>
          <c:w val="0.7266713976002448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Compétences!$CF$46:$CF$55</c:f>
              <c:strCache>
                <c:ptCount val="10"/>
                <c:pt idx="0">
                  <c:v>[0,10[</c:v>
                </c:pt>
                <c:pt idx="1">
                  <c:v>[10,20[</c:v>
                </c:pt>
                <c:pt idx="2">
                  <c:v>[20,30[</c:v>
                </c:pt>
                <c:pt idx="3">
                  <c:v>[30,40[</c:v>
                </c:pt>
                <c:pt idx="4">
                  <c:v>[40,50[</c:v>
                </c:pt>
                <c:pt idx="5">
                  <c:v>[50,60[</c:v>
                </c:pt>
                <c:pt idx="6">
                  <c:v>[60,70[</c:v>
                </c:pt>
                <c:pt idx="7">
                  <c:v>[70,80[</c:v>
                </c:pt>
                <c:pt idx="8">
                  <c:v>[80,90[</c:v>
                </c:pt>
                <c:pt idx="9">
                  <c:v>[90,100]</c:v>
                </c:pt>
              </c:strCache>
            </c:strRef>
          </c:cat>
          <c:val>
            <c:numRef>
              <c:f>Compétences!$CG$46:$CG$55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611317312"/>
        <c:axId val="611317704"/>
      </c:barChart>
      <c:catAx>
        <c:axId val="611317312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11317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1317704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611317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Compétences!#REF!</c:v>
          </c:tx>
          <c:spPr>
            <a:solidFill>
              <a:srgbClr val="FFFFFF"/>
            </a:solidFill>
            <a:ln w="25400">
              <a:noFill/>
            </a:ln>
          </c:spPr>
          <c:invertIfNegative val="0"/>
          <c:dLbls>
            <c:spPr>
              <a:solidFill>
                <a:srgbClr val="21657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Compétences!#REF!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Compétences!#REF!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6358344"/>
        <c:axId val="46358736"/>
      </c:barChart>
      <c:catAx>
        <c:axId val="463583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35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35873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46358344"/>
        <c:crosses val="autoZero"/>
        <c:crossBetween val="between"/>
      </c:valAx>
      <c:spPr>
        <a:solidFill>
          <a:srgbClr val="21657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DE7D3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00143230099153"/>
          <c:y val="2.2123941604893192E-2"/>
          <c:w val="0.7266713976002448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Compétences!$K$46:$K$55</c:f>
              <c:strCache>
                <c:ptCount val="10"/>
                <c:pt idx="0">
                  <c:v>[0,10[</c:v>
                </c:pt>
                <c:pt idx="1">
                  <c:v>[10,20[</c:v>
                </c:pt>
                <c:pt idx="2">
                  <c:v>[20,30[</c:v>
                </c:pt>
                <c:pt idx="3">
                  <c:v>[30,40[</c:v>
                </c:pt>
                <c:pt idx="4">
                  <c:v>[40,50[</c:v>
                </c:pt>
                <c:pt idx="5">
                  <c:v>[50,60[</c:v>
                </c:pt>
                <c:pt idx="6">
                  <c:v>[60,70[</c:v>
                </c:pt>
                <c:pt idx="7">
                  <c:v>[70,80[</c:v>
                </c:pt>
                <c:pt idx="8">
                  <c:v>[80,90[</c:v>
                </c:pt>
                <c:pt idx="9">
                  <c:v>[90,100]</c:v>
                </c:pt>
              </c:strCache>
            </c:strRef>
          </c:cat>
          <c:val>
            <c:numRef>
              <c:f>Compétences!$L$46:$L$55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611314568"/>
        <c:axId val="533532816"/>
      </c:barChart>
      <c:catAx>
        <c:axId val="611314568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33532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532816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611314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-2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00143230099153"/>
          <c:y val="2.2123941604893192E-2"/>
          <c:w val="0.7266713976002448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Compétences!$N$46:$N$55</c:f>
              <c:strCache>
                <c:ptCount val="10"/>
                <c:pt idx="0">
                  <c:v>[0,10[</c:v>
                </c:pt>
                <c:pt idx="1">
                  <c:v>[10,20[</c:v>
                </c:pt>
                <c:pt idx="2">
                  <c:v>[20,30[</c:v>
                </c:pt>
                <c:pt idx="3">
                  <c:v>[30,40[</c:v>
                </c:pt>
                <c:pt idx="4">
                  <c:v>[40,50[</c:v>
                </c:pt>
                <c:pt idx="5">
                  <c:v>[50,60[</c:v>
                </c:pt>
                <c:pt idx="6">
                  <c:v>[60,70[</c:v>
                </c:pt>
                <c:pt idx="7">
                  <c:v>[70,80[</c:v>
                </c:pt>
                <c:pt idx="8">
                  <c:v>[80,90[</c:v>
                </c:pt>
                <c:pt idx="9">
                  <c:v>[90,100]</c:v>
                </c:pt>
              </c:strCache>
            </c:strRef>
          </c:cat>
          <c:val>
            <c:numRef>
              <c:f>Compétences!$O$46:$O$55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33533208"/>
        <c:axId val="533529680"/>
      </c:barChart>
      <c:catAx>
        <c:axId val="533533208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3352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529680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533533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00143230099153"/>
          <c:y val="2.2123941604893192E-2"/>
          <c:w val="0.7266713976002448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Compétences!$N$46:$N$55</c:f>
              <c:strCache>
                <c:ptCount val="10"/>
                <c:pt idx="0">
                  <c:v>[0,10[</c:v>
                </c:pt>
                <c:pt idx="1">
                  <c:v>[10,20[</c:v>
                </c:pt>
                <c:pt idx="2">
                  <c:v>[20,30[</c:v>
                </c:pt>
                <c:pt idx="3">
                  <c:v>[30,40[</c:v>
                </c:pt>
                <c:pt idx="4">
                  <c:v>[40,50[</c:v>
                </c:pt>
                <c:pt idx="5">
                  <c:v>[50,60[</c:v>
                </c:pt>
                <c:pt idx="6">
                  <c:v>[60,70[</c:v>
                </c:pt>
                <c:pt idx="7">
                  <c:v>[70,80[</c:v>
                </c:pt>
                <c:pt idx="8">
                  <c:v>[80,90[</c:v>
                </c:pt>
                <c:pt idx="9">
                  <c:v>[90,100]</c:v>
                </c:pt>
              </c:strCache>
            </c:strRef>
          </c:cat>
          <c:val>
            <c:numRef>
              <c:f>Compétences!$O$46:$O$55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33530072"/>
        <c:axId val="533530856"/>
      </c:barChart>
      <c:catAx>
        <c:axId val="533530072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33530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530856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533530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00143230099153"/>
          <c:y val="2.2123941604893192E-2"/>
          <c:w val="0.7266713976002448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Compétences!$N$46:$N$55</c:f>
              <c:strCache>
                <c:ptCount val="10"/>
                <c:pt idx="0">
                  <c:v>[0,10[</c:v>
                </c:pt>
                <c:pt idx="1">
                  <c:v>[10,20[</c:v>
                </c:pt>
                <c:pt idx="2">
                  <c:v>[20,30[</c:v>
                </c:pt>
                <c:pt idx="3">
                  <c:v>[30,40[</c:v>
                </c:pt>
                <c:pt idx="4">
                  <c:v>[40,50[</c:v>
                </c:pt>
                <c:pt idx="5">
                  <c:v>[50,60[</c:v>
                </c:pt>
                <c:pt idx="6">
                  <c:v>[60,70[</c:v>
                </c:pt>
                <c:pt idx="7">
                  <c:v>[70,80[</c:v>
                </c:pt>
                <c:pt idx="8">
                  <c:v>[80,90[</c:v>
                </c:pt>
                <c:pt idx="9">
                  <c:v>[90,100]</c:v>
                </c:pt>
              </c:strCache>
            </c:strRef>
          </c:cat>
          <c:val>
            <c:numRef>
              <c:f>Compétences!$O$46:$O$55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33532424"/>
        <c:axId val="533531640"/>
      </c:barChart>
      <c:catAx>
        <c:axId val="533532424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33531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531640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533532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00143230099153"/>
          <c:y val="2.2123941604893192E-2"/>
          <c:w val="0.7266713976002448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Compétences!$N$46:$N$55</c:f>
              <c:strCache>
                <c:ptCount val="10"/>
                <c:pt idx="0">
                  <c:v>[0,10[</c:v>
                </c:pt>
                <c:pt idx="1">
                  <c:v>[10,20[</c:v>
                </c:pt>
                <c:pt idx="2">
                  <c:v>[20,30[</c:v>
                </c:pt>
                <c:pt idx="3">
                  <c:v>[30,40[</c:v>
                </c:pt>
                <c:pt idx="4">
                  <c:v>[40,50[</c:v>
                </c:pt>
                <c:pt idx="5">
                  <c:v>[50,60[</c:v>
                </c:pt>
                <c:pt idx="6">
                  <c:v>[60,70[</c:v>
                </c:pt>
                <c:pt idx="7">
                  <c:v>[70,80[</c:v>
                </c:pt>
                <c:pt idx="8">
                  <c:v>[80,90[</c:v>
                </c:pt>
                <c:pt idx="9">
                  <c:v>[90,100]</c:v>
                </c:pt>
              </c:strCache>
            </c:strRef>
          </c:cat>
          <c:val>
            <c:numRef>
              <c:f>Compétences!$O$46:$O$55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613161704"/>
        <c:axId val="613160136"/>
      </c:barChart>
      <c:catAx>
        <c:axId val="613161704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13160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3160136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613161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07685039370079"/>
          <c:y val="1.496119844225248E-2"/>
          <c:w val="0.73923140204489368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E6E64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Compétences!$AU$46:$AU$55</c:f>
              <c:strCache>
                <c:ptCount val="10"/>
                <c:pt idx="0">
                  <c:v>[0,10[</c:v>
                </c:pt>
                <c:pt idx="1">
                  <c:v>[10,20[</c:v>
                </c:pt>
                <c:pt idx="2">
                  <c:v>[20,30[</c:v>
                </c:pt>
                <c:pt idx="3">
                  <c:v>[30,40[</c:v>
                </c:pt>
                <c:pt idx="4">
                  <c:v>[40,50[</c:v>
                </c:pt>
                <c:pt idx="5">
                  <c:v>[50,60[</c:v>
                </c:pt>
                <c:pt idx="6">
                  <c:v>[60,70[</c:v>
                </c:pt>
                <c:pt idx="7">
                  <c:v>[70,80[</c:v>
                </c:pt>
                <c:pt idx="8">
                  <c:v>[80,90[</c:v>
                </c:pt>
                <c:pt idx="9">
                  <c:v>[90,100]</c:v>
                </c:pt>
              </c:strCache>
            </c:strRef>
          </c:cat>
          <c:val>
            <c:numRef>
              <c:f>Compétences!$AV$46:$AV$55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613160920"/>
        <c:axId val="613162096"/>
      </c:barChart>
      <c:catAx>
        <c:axId val="613160920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13162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3162096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613160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-2" verticalDpi="30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00143230099153"/>
          <c:y val="2.2123941604893192E-2"/>
          <c:w val="0.7266713976002448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Compétences!$CF$46:$CF$55</c:f>
              <c:strCache>
                <c:ptCount val="10"/>
                <c:pt idx="0">
                  <c:v>[0,10[</c:v>
                </c:pt>
                <c:pt idx="1">
                  <c:v>[10,20[</c:v>
                </c:pt>
                <c:pt idx="2">
                  <c:v>[20,30[</c:v>
                </c:pt>
                <c:pt idx="3">
                  <c:v>[30,40[</c:v>
                </c:pt>
                <c:pt idx="4">
                  <c:v>[40,50[</c:v>
                </c:pt>
                <c:pt idx="5">
                  <c:v>[50,60[</c:v>
                </c:pt>
                <c:pt idx="6">
                  <c:v>[60,70[</c:v>
                </c:pt>
                <c:pt idx="7">
                  <c:v>[70,80[</c:v>
                </c:pt>
                <c:pt idx="8">
                  <c:v>[80,90[</c:v>
                </c:pt>
                <c:pt idx="9">
                  <c:v>[90,100]</c:v>
                </c:pt>
              </c:strCache>
            </c:strRef>
          </c:cat>
          <c:val>
            <c:numRef>
              <c:f>Compétences!$CG$46:$CG$55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613162488"/>
        <c:axId val="613158960"/>
      </c:barChart>
      <c:catAx>
        <c:axId val="613162488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13158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3158960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613162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00143230099153"/>
          <c:y val="2.2123941604893192E-2"/>
          <c:w val="0.7266713976002448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Compétences!$AE$46:$AE$55</c:f>
              <c:strCache>
                <c:ptCount val="10"/>
                <c:pt idx="0">
                  <c:v>[0,10[</c:v>
                </c:pt>
                <c:pt idx="1">
                  <c:v>[10,20[</c:v>
                </c:pt>
                <c:pt idx="2">
                  <c:v>[20,30[</c:v>
                </c:pt>
                <c:pt idx="3">
                  <c:v>[30,40[</c:v>
                </c:pt>
                <c:pt idx="4">
                  <c:v>[40,50[</c:v>
                </c:pt>
                <c:pt idx="5">
                  <c:v>[50,60[</c:v>
                </c:pt>
                <c:pt idx="6">
                  <c:v>[60,70[</c:v>
                </c:pt>
                <c:pt idx="7">
                  <c:v>[70,80[</c:v>
                </c:pt>
                <c:pt idx="8">
                  <c:v>[80,90[</c:v>
                </c:pt>
                <c:pt idx="9">
                  <c:v>[90,100]</c:v>
                </c:pt>
              </c:strCache>
            </c:strRef>
          </c:cat>
          <c:val>
            <c:numRef>
              <c:f>Compétences!$AF$46:$AF$55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34260304"/>
        <c:axId val="534260696"/>
      </c:barChart>
      <c:catAx>
        <c:axId val="534260304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34260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260696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534260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-2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04878048780488"/>
          <c:y val="1.9230769230769232E-2"/>
          <c:w val="0.84756097560975607"/>
          <c:h val="0.9653846153846154"/>
        </c:manualLayout>
      </c:layout>
      <c:barChart>
        <c:barDir val="bar"/>
        <c:grouping val="clustered"/>
        <c:varyColors val="0"/>
        <c:ser>
          <c:idx val="0"/>
          <c:order val="0"/>
          <c:tx>
            <c:v>Compétences!#REF!</c:v>
          </c:tx>
          <c:spPr>
            <a:solidFill>
              <a:srgbClr val="FDE7D3"/>
            </a:solidFill>
            <a:ln w="12700">
              <a:solidFill>
                <a:srgbClr val="FDE7D3"/>
              </a:solidFill>
              <a:prstDash val="solid"/>
            </a:ln>
          </c:spPr>
          <c:invertIfNegative val="0"/>
          <c:dLbls>
            <c:spPr>
              <a:solidFill>
                <a:srgbClr val="28B4E4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1" i="0" u="none" strike="noStrike" baseline="0">
                    <a:solidFill>
                      <a:srgbClr val="FDE7D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Compétences!#REF!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Compétences!#REF!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611238312"/>
        <c:axId val="525672240"/>
      </c:barChart>
      <c:catAx>
        <c:axId val="6112383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2567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567224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611238312"/>
        <c:crosses val="autoZero"/>
        <c:crossBetween val="between"/>
      </c:valAx>
      <c:spPr>
        <a:solidFill>
          <a:srgbClr val="28B4E4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DE7D3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Compétences!#REF!</c:v>
          </c:tx>
          <c:spPr>
            <a:solidFill>
              <a:srgbClr val="FDE7D3"/>
            </a:solidFill>
            <a:ln w="12700">
              <a:solidFill>
                <a:srgbClr val="FDE7D3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DE7D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Compétences!#REF!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Compétences!#REF!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5673808"/>
        <c:axId val="525673416"/>
      </c:barChart>
      <c:catAx>
        <c:axId val="525673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25673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567341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525673808"/>
        <c:crosses val="autoZero"/>
        <c:crossBetween val="between"/>
      </c:valAx>
      <c:spPr>
        <a:solidFill>
          <a:srgbClr val="28B4E4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DE7D3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15789473684212"/>
          <c:y val="1.9157159801394132E-2"/>
          <c:w val="0.83552631578947367"/>
          <c:h val="0.96552085399026422"/>
        </c:manualLayout>
      </c:layout>
      <c:barChart>
        <c:barDir val="bar"/>
        <c:grouping val="clustered"/>
        <c:varyColors val="0"/>
        <c:ser>
          <c:idx val="0"/>
          <c:order val="0"/>
          <c:tx>
            <c:v>Compétences!#REF!</c:v>
          </c:tx>
          <c:spPr>
            <a:solidFill>
              <a:srgbClr val="FDE7D3"/>
            </a:solidFill>
            <a:ln w="12700">
              <a:solidFill>
                <a:srgbClr val="FDE7D3"/>
              </a:solidFill>
              <a:prstDash val="solid"/>
            </a:ln>
          </c:spPr>
          <c:invertIfNegative val="0"/>
          <c:dLbls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DE7D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28B4E4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Compétences!#REF!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Compétences!#REF!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5672632"/>
        <c:axId val="525674592"/>
      </c:barChart>
      <c:catAx>
        <c:axId val="5256726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25674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567459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525672632"/>
        <c:crosses val="autoZero"/>
        <c:crossBetween val="between"/>
      </c:valAx>
      <c:spPr>
        <a:solidFill>
          <a:srgbClr val="28B4E4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DE7D3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00143230099153"/>
          <c:y val="2.2123941604893192E-2"/>
          <c:w val="0.7266713976002448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E6E64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Compétences!$K$46:$K$55</c:f>
              <c:strCache>
                <c:ptCount val="10"/>
                <c:pt idx="0">
                  <c:v>[0,10[</c:v>
                </c:pt>
                <c:pt idx="1">
                  <c:v>[10,20[</c:v>
                </c:pt>
                <c:pt idx="2">
                  <c:v>[20,30[</c:v>
                </c:pt>
                <c:pt idx="3">
                  <c:v>[30,40[</c:v>
                </c:pt>
                <c:pt idx="4">
                  <c:v>[40,50[</c:v>
                </c:pt>
                <c:pt idx="5">
                  <c:v>[50,60[</c:v>
                </c:pt>
                <c:pt idx="6">
                  <c:v>[60,70[</c:v>
                </c:pt>
                <c:pt idx="7">
                  <c:v>[70,80[</c:v>
                </c:pt>
                <c:pt idx="8">
                  <c:v>[80,90[</c:v>
                </c:pt>
                <c:pt idx="9">
                  <c:v>[90,100]</c:v>
                </c:pt>
              </c:strCache>
            </c:strRef>
          </c:cat>
          <c:val>
            <c:numRef>
              <c:f>Compétences!$L$46:$L$55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5675376"/>
        <c:axId val="525675768"/>
      </c:barChart>
      <c:catAx>
        <c:axId val="525675376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25675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5675768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525675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-2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04878048780488"/>
          <c:y val="1.9230769230769232E-2"/>
          <c:w val="0.84756097560975607"/>
          <c:h val="0.9653846153846154"/>
        </c:manualLayout>
      </c:layout>
      <c:barChart>
        <c:barDir val="bar"/>
        <c:grouping val="clustered"/>
        <c:varyColors val="0"/>
        <c:ser>
          <c:idx val="0"/>
          <c:order val="0"/>
          <c:tx>
            <c:v>Compétences!#REF!</c:v>
          </c:tx>
          <c:spPr>
            <a:solidFill>
              <a:srgbClr val="FDE7D3"/>
            </a:solidFill>
            <a:ln w="12700">
              <a:solidFill>
                <a:srgbClr val="FDE7D3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1" i="0" u="none" strike="noStrike" baseline="0">
                    <a:solidFill>
                      <a:srgbClr val="FDE7D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Compétences!#REF!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Compétences!#REF!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3492800"/>
        <c:axId val="523492016"/>
      </c:barChart>
      <c:catAx>
        <c:axId val="523492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23492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49201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523492800"/>
        <c:crosses val="autoZero"/>
        <c:crossBetween val="between"/>
      </c:valAx>
      <c:spPr>
        <a:solidFill>
          <a:srgbClr val="28B4E4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DE7D3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04878048780488"/>
          <c:y val="1.9230769230769232E-2"/>
          <c:w val="0.84756097560975607"/>
          <c:h val="0.9653846153846154"/>
        </c:manualLayout>
      </c:layout>
      <c:barChart>
        <c:barDir val="bar"/>
        <c:grouping val="clustered"/>
        <c:varyColors val="0"/>
        <c:ser>
          <c:idx val="0"/>
          <c:order val="0"/>
          <c:tx>
            <c:v>Compétences!#REF!</c:v>
          </c:tx>
          <c:spPr>
            <a:solidFill>
              <a:srgbClr val="FFFFFF"/>
            </a:solidFill>
            <a:ln w="25400">
              <a:noFill/>
            </a:ln>
          </c:spPr>
          <c:invertIfNegative val="0"/>
          <c:dLbls>
            <c:spPr>
              <a:solidFill>
                <a:srgbClr val="21657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Compétences!#REF!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Compétences!#REF!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3491232"/>
        <c:axId val="523493192"/>
      </c:barChart>
      <c:catAx>
        <c:axId val="5234912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23493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49319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523491232"/>
        <c:crosses val="autoZero"/>
        <c:crossBetween val="between"/>
      </c:valAx>
      <c:spPr>
        <a:solidFill>
          <a:srgbClr val="21657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DE7D3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Compétences!#REF!</c:v>
          </c:tx>
          <c:spPr>
            <a:solidFill>
              <a:srgbClr val="FFFFFF"/>
            </a:solidFill>
            <a:ln w="25400">
              <a:noFill/>
            </a:ln>
          </c:spPr>
          <c:invertIfNegative val="0"/>
          <c:dLbls>
            <c:spPr>
              <a:solidFill>
                <a:srgbClr val="21657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Compétences!#REF!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Compétences!#REF!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3492408"/>
        <c:axId val="523493584"/>
      </c:barChart>
      <c:catAx>
        <c:axId val="5234924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23493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49358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523492408"/>
        <c:crosses val="autoZero"/>
        <c:crossBetween val="between"/>
      </c:valAx>
      <c:spPr>
        <a:solidFill>
          <a:srgbClr val="21657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DE7D3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179070</xdr:rowOff>
    </xdr:from>
    <xdr:to>
      <xdr:col>3</xdr:col>
      <xdr:colOff>0</xdr:colOff>
      <xdr:row>39</xdr:row>
      <xdr:rowOff>7620</xdr:rowOff>
    </xdr:to>
    <xdr:sp macro="" textlink="">
      <xdr:nvSpPr>
        <xdr:cNvPr id="3" name="Rectangle 13">
          <a:extLst>
            <a:ext uri="{FF2B5EF4-FFF2-40B4-BE49-F238E27FC236}">
              <a16:creationId xmlns="" xmlns:a16="http://schemas.microsoft.com/office/drawing/2014/main" id="{00000000-0008-0000-0000-000014080000}"/>
            </a:ext>
          </a:extLst>
        </xdr:cNvPr>
        <xdr:cNvSpPr>
          <a:spLocks noChangeArrowheads="1"/>
        </xdr:cNvSpPr>
      </xdr:nvSpPr>
      <xdr:spPr bwMode="auto">
        <a:xfrm>
          <a:off x="0" y="750570"/>
          <a:ext cx="1424940" cy="48196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73152" tIns="59436" rIns="73152" bIns="59436" anchor="ctr"/>
        <a:lstStyle/>
        <a:p>
          <a:pPr algn="ctr" rtl="0">
            <a:defRPr sz="1000"/>
          </a:pPr>
          <a:r>
            <a:rPr lang="fr-BE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Évaluation externe non certificative</a:t>
          </a:r>
        </a:p>
        <a:p>
          <a:pPr algn="ctr" rtl="0">
            <a:defRPr sz="1000"/>
          </a:pPr>
          <a:r>
            <a:rPr lang="fr-BE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Formation scientifique - 2018</a:t>
          </a:r>
        </a:p>
        <a:p>
          <a:pPr algn="ctr" rtl="0">
            <a:defRPr sz="1000"/>
          </a:pPr>
          <a:r>
            <a:rPr lang="fr-BE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4e année technique de qualification et professionnel</a:t>
          </a:r>
          <a:endParaRPr lang="fr-BE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102</xdr:col>
      <xdr:colOff>0</xdr:colOff>
      <xdr:row>42</xdr:row>
      <xdr:rowOff>19050</xdr:rowOff>
    </xdr:from>
    <xdr:to>
      <xdr:col>102</xdr:col>
      <xdr:colOff>0</xdr:colOff>
      <xdr:row>59</xdr:row>
      <xdr:rowOff>123825</xdr:rowOff>
    </xdr:to>
    <xdr:graphicFrame macro="">
      <xdr:nvGraphicFramePr>
        <xdr:cNvPr id="1093942" name="Chart 21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102</xdr:col>
      <xdr:colOff>0</xdr:colOff>
      <xdr:row>42</xdr:row>
      <xdr:rowOff>9525</xdr:rowOff>
    </xdr:from>
    <xdr:to>
      <xdr:col>102</xdr:col>
      <xdr:colOff>0</xdr:colOff>
      <xdr:row>59</xdr:row>
      <xdr:rowOff>123825</xdr:rowOff>
    </xdr:to>
    <xdr:graphicFrame macro="">
      <xdr:nvGraphicFramePr>
        <xdr:cNvPr id="1093943" name="Chart 21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102</xdr:col>
      <xdr:colOff>0</xdr:colOff>
      <xdr:row>42</xdr:row>
      <xdr:rowOff>9525</xdr:rowOff>
    </xdr:from>
    <xdr:to>
      <xdr:col>102</xdr:col>
      <xdr:colOff>0</xdr:colOff>
      <xdr:row>59</xdr:row>
      <xdr:rowOff>142875</xdr:rowOff>
    </xdr:to>
    <xdr:graphicFrame macro="">
      <xdr:nvGraphicFramePr>
        <xdr:cNvPr id="1093944" name="Chart 21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102</xdr:col>
      <xdr:colOff>0</xdr:colOff>
      <xdr:row>42</xdr:row>
      <xdr:rowOff>9525</xdr:rowOff>
    </xdr:from>
    <xdr:to>
      <xdr:col>102</xdr:col>
      <xdr:colOff>0</xdr:colOff>
      <xdr:row>59</xdr:row>
      <xdr:rowOff>133350</xdr:rowOff>
    </xdr:to>
    <xdr:graphicFrame macro="">
      <xdr:nvGraphicFramePr>
        <xdr:cNvPr id="1093945" name="Chart 21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102</xdr:col>
      <xdr:colOff>0</xdr:colOff>
      <xdr:row>42</xdr:row>
      <xdr:rowOff>9525</xdr:rowOff>
    </xdr:from>
    <xdr:to>
      <xdr:col>102</xdr:col>
      <xdr:colOff>0</xdr:colOff>
      <xdr:row>59</xdr:row>
      <xdr:rowOff>133350</xdr:rowOff>
    </xdr:to>
    <xdr:graphicFrame macro="">
      <xdr:nvGraphicFramePr>
        <xdr:cNvPr id="1093946" name="Chart 21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114300</xdr:colOff>
      <xdr:row>43</xdr:row>
      <xdr:rowOff>142875</xdr:rowOff>
    </xdr:from>
    <xdr:to>
      <xdr:col>11</xdr:col>
      <xdr:colOff>952500</xdr:colOff>
      <xdr:row>59</xdr:row>
      <xdr:rowOff>123825</xdr:rowOff>
    </xdr:to>
    <xdr:graphicFrame macro="">
      <xdr:nvGraphicFramePr>
        <xdr:cNvPr id="1093948" name="Chart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102</xdr:col>
      <xdr:colOff>0</xdr:colOff>
      <xdr:row>42</xdr:row>
      <xdr:rowOff>9525</xdr:rowOff>
    </xdr:from>
    <xdr:to>
      <xdr:col>102</xdr:col>
      <xdr:colOff>0</xdr:colOff>
      <xdr:row>60</xdr:row>
      <xdr:rowOff>0</xdr:rowOff>
    </xdr:to>
    <xdr:graphicFrame macro="">
      <xdr:nvGraphicFramePr>
        <xdr:cNvPr id="1093949" name="Chart 9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102</xdr:col>
      <xdr:colOff>0</xdr:colOff>
      <xdr:row>42</xdr:row>
      <xdr:rowOff>19050</xdr:rowOff>
    </xdr:from>
    <xdr:to>
      <xdr:col>102</xdr:col>
      <xdr:colOff>0</xdr:colOff>
      <xdr:row>59</xdr:row>
      <xdr:rowOff>142875</xdr:rowOff>
    </xdr:to>
    <xdr:graphicFrame macro="">
      <xdr:nvGraphicFramePr>
        <xdr:cNvPr id="1093950" name="Chart 21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102</xdr:col>
      <xdr:colOff>0</xdr:colOff>
      <xdr:row>42</xdr:row>
      <xdr:rowOff>19050</xdr:rowOff>
    </xdr:from>
    <xdr:to>
      <xdr:col>102</xdr:col>
      <xdr:colOff>0</xdr:colOff>
      <xdr:row>59</xdr:row>
      <xdr:rowOff>142875</xdr:rowOff>
    </xdr:to>
    <xdr:graphicFrame macro="">
      <xdr:nvGraphicFramePr>
        <xdr:cNvPr id="1093951" name="Chart 9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102</xdr:col>
      <xdr:colOff>0</xdr:colOff>
      <xdr:row>42</xdr:row>
      <xdr:rowOff>9525</xdr:rowOff>
    </xdr:from>
    <xdr:to>
      <xdr:col>102</xdr:col>
      <xdr:colOff>0</xdr:colOff>
      <xdr:row>59</xdr:row>
      <xdr:rowOff>133350</xdr:rowOff>
    </xdr:to>
    <xdr:graphicFrame macro="">
      <xdr:nvGraphicFramePr>
        <xdr:cNvPr id="1093952" name="Chart 9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238125</xdr:colOff>
      <xdr:row>44</xdr:row>
      <xdr:rowOff>0</xdr:rowOff>
    </xdr:from>
    <xdr:to>
      <xdr:col>8</xdr:col>
      <xdr:colOff>885825</xdr:colOff>
      <xdr:row>59</xdr:row>
      <xdr:rowOff>114300</xdr:rowOff>
    </xdr:to>
    <xdr:graphicFrame macro="">
      <xdr:nvGraphicFramePr>
        <xdr:cNvPr id="1093953" name="Chart 97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180975</xdr:colOff>
      <xdr:row>44</xdr:row>
      <xdr:rowOff>9525</xdr:rowOff>
    </xdr:from>
    <xdr:to>
      <xdr:col>15</xdr:col>
      <xdr:colOff>0</xdr:colOff>
      <xdr:row>59</xdr:row>
      <xdr:rowOff>114300</xdr:rowOff>
    </xdr:to>
    <xdr:graphicFrame macro="">
      <xdr:nvGraphicFramePr>
        <xdr:cNvPr id="1093954" name="Chart 9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46</xdr:col>
      <xdr:colOff>0</xdr:colOff>
      <xdr:row>43</xdr:row>
      <xdr:rowOff>142875</xdr:rowOff>
    </xdr:from>
    <xdr:to>
      <xdr:col>47</xdr:col>
      <xdr:colOff>933450</xdr:colOff>
      <xdr:row>59</xdr:row>
      <xdr:rowOff>123825</xdr:rowOff>
    </xdr:to>
    <xdr:graphicFrame macro="">
      <xdr:nvGraphicFramePr>
        <xdr:cNvPr id="1093956" name="Chart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58</xdr:col>
      <xdr:colOff>0</xdr:colOff>
      <xdr:row>45</xdr:row>
      <xdr:rowOff>0</xdr:rowOff>
    </xdr:from>
    <xdr:to>
      <xdr:col>59</xdr:col>
      <xdr:colOff>962025</xdr:colOff>
      <xdr:row>60</xdr:row>
      <xdr:rowOff>0</xdr:rowOff>
    </xdr:to>
    <xdr:graphicFrame macro="">
      <xdr:nvGraphicFramePr>
        <xdr:cNvPr id="1093957" name="Chart 9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34</xdr:col>
      <xdr:colOff>0</xdr:colOff>
      <xdr:row>43</xdr:row>
      <xdr:rowOff>142875</xdr:rowOff>
    </xdr:from>
    <xdr:to>
      <xdr:col>36</xdr:col>
      <xdr:colOff>0</xdr:colOff>
      <xdr:row>59</xdr:row>
      <xdr:rowOff>123825</xdr:rowOff>
    </xdr:to>
    <xdr:graphicFrame macro="">
      <xdr:nvGraphicFramePr>
        <xdr:cNvPr id="1093958" name="Chart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27</xdr:col>
      <xdr:colOff>99060</xdr:colOff>
      <xdr:row>44</xdr:row>
      <xdr:rowOff>5715</xdr:rowOff>
    </xdr:from>
    <xdr:to>
      <xdr:col>30</xdr:col>
      <xdr:colOff>7620</xdr:colOff>
      <xdr:row>59</xdr:row>
      <xdr:rowOff>146685</xdr:rowOff>
    </xdr:to>
    <xdr:graphicFrame macro="">
      <xdr:nvGraphicFramePr>
        <xdr:cNvPr id="1093959" name="Chart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72</xdr:col>
      <xdr:colOff>19050</xdr:colOff>
      <xdr:row>44</xdr:row>
      <xdr:rowOff>19050</xdr:rowOff>
    </xdr:from>
    <xdr:to>
      <xdr:col>73</xdr:col>
      <xdr:colOff>952500</xdr:colOff>
      <xdr:row>59</xdr:row>
      <xdr:rowOff>123825</xdr:rowOff>
    </xdr:to>
    <xdr:graphicFrame macro="">
      <xdr:nvGraphicFramePr>
        <xdr:cNvPr id="1093960" name="Chart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32</xdr:col>
      <xdr:colOff>0</xdr:colOff>
      <xdr:row>43</xdr:row>
      <xdr:rowOff>142875</xdr:rowOff>
    </xdr:from>
    <xdr:to>
      <xdr:col>33</xdr:col>
      <xdr:colOff>952500</xdr:colOff>
      <xdr:row>59</xdr:row>
      <xdr:rowOff>123825</xdr:rowOff>
    </xdr:to>
    <xdr:graphicFrame macro="">
      <xdr:nvGraphicFramePr>
        <xdr:cNvPr id="1093962" name="Chart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83</xdr:col>
      <xdr:colOff>0</xdr:colOff>
      <xdr:row>44</xdr:row>
      <xdr:rowOff>9525</xdr:rowOff>
    </xdr:from>
    <xdr:to>
      <xdr:col>85</xdr:col>
      <xdr:colOff>0</xdr:colOff>
      <xdr:row>59</xdr:row>
      <xdr:rowOff>114300</xdr:rowOff>
    </xdr:to>
    <xdr:graphicFrame macro="">
      <xdr:nvGraphicFramePr>
        <xdr:cNvPr id="1093964" name="Chart 9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34</xdr:col>
      <xdr:colOff>0</xdr:colOff>
      <xdr:row>43</xdr:row>
      <xdr:rowOff>142875</xdr:rowOff>
    </xdr:from>
    <xdr:to>
      <xdr:col>35</xdr:col>
      <xdr:colOff>952500</xdr:colOff>
      <xdr:row>59</xdr:row>
      <xdr:rowOff>123825</xdr:rowOff>
    </xdr:to>
    <xdr:graphicFrame macro="">
      <xdr:nvGraphicFramePr>
        <xdr:cNvPr id="1093965" name="Chart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15</xdr:col>
      <xdr:colOff>180975</xdr:colOff>
      <xdr:row>44</xdr:row>
      <xdr:rowOff>9525</xdr:rowOff>
    </xdr:from>
    <xdr:to>
      <xdr:col>18</xdr:col>
      <xdr:colOff>0</xdr:colOff>
      <xdr:row>59</xdr:row>
      <xdr:rowOff>114300</xdr:rowOff>
    </xdr:to>
    <xdr:graphicFrame macro="">
      <xdr:nvGraphicFramePr>
        <xdr:cNvPr id="26" name="Chart 9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18</xdr:col>
      <xdr:colOff>180975</xdr:colOff>
      <xdr:row>44</xdr:row>
      <xdr:rowOff>9525</xdr:rowOff>
    </xdr:from>
    <xdr:to>
      <xdr:col>21</xdr:col>
      <xdr:colOff>0</xdr:colOff>
      <xdr:row>59</xdr:row>
      <xdr:rowOff>114300</xdr:rowOff>
    </xdr:to>
    <xdr:graphicFrame macro="">
      <xdr:nvGraphicFramePr>
        <xdr:cNvPr id="27" name="Chart 9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21</xdr:col>
      <xdr:colOff>180975</xdr:colOff>
      <xdr:row>44</xdr:row>
      <xdr:rowOff>9525</xdr:rowOff>
    </xdr:from>
    <xdr:to>
      <xdr:col>24</xdr:col>
      <xdr:colOff>0</xdr:colOff>
      <xdr:row>59</xdr:row>
      <xdr:rowOff>114300</xdr:rowOff>
    </xdr:to>
    <xdr:graphicFrame macro="">
      <xdr:nvGraphicFramePr>
        <xdr:cNvPr id="28" name="Chart 9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24</xdr:col>
      <xdr:colOff>180975</xdr:colOff>
      <xdr:row>44</xdr:row>
      <xdr:rowOff>9525</xdr:rowOff>
    </xdr:from>
    <xdr:to>
      <xdr:col>27</xdr:col>
      <xdr:colOff>0</xdr:colOff>
      <xdr:row>59</xdr:row>
      <xdr:rowOff>114300</xdr:rowOff>
    </xdr:to>
    <xdr:graphicFrame macro="">
      <xdr:nvGraphicFramePr>
        <xdr:cNvPr id="29" name="Chart 9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50</xdr:col>
      <xdr:colOff>0</xdr:colOff>
      <xdr:row>43</xdr:row>
      <xdr:rowOff>152400</xdr:rowOff>
    </xdr:from>
    <xdr:to>
      <xdr:col>52</xdr:col>
      <xdr:colOff>7620</xdr:colOff>
      <xdr:row>59</xdr:row>
      <xdr:rowOff>123824</xdr:rowOff>
    </xdr:to>
    <xdr:graphicFrame macro="">
      <xdr:nvGraphicFramePr>
        <xdr:cNvPr id="30" name="Chart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100</xdr:col>
      <xdr:colOff>0</xdr:colOff>
      <xdr:row>44</xdr:row>
      <xdr:rowOff>9525</xdr:rowOff>
    </xdr:from>
    <xdr:to>
      <xdr:col>102</xdr:col>
      <xdr:colOff>0</xdr:colOff>
      <xdr:row>59</xdr:row>
      <xdr:rowOff>114300</xdr:rowOff>
    </xdr:to>
    <xdr:graphicFrame macro="">
      <xdr:nvGraphicFramePr>
        <xdr:cNvPr id="32" name="Chart 9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29</xdr:col>
      <xdr:colOff>975360</xdr:colOff>
      <xdr:row>44</xdr:row>
      <xdr:rowOff>7620</xdr:rowOff>
    </xdr:from>
    <xdr:to>
      <xdr:col>32</xdr:col>
      <xdr:colOff>7620</xdr:colOff>
      <xdr:row>59</xdr:row>
      <xdr:rowOff>148590</xdr:rowOff>
    </xdr:to>
    <xdr:graphicFrame macro="">
      <xdr:nvGraphicFramePr>
        <xdr:cNvPr id="34" name="Chart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6569</xdr:colOff>
      <xdr:row>0</xdr:row>
      <xdr:rowOff>0</xdr:rowOff>
    </xdr:from>
    <xdr:to>
      <xdr:col>1</xdr:col>
      <xdr:colOff>132560</xdr:colOff>
      <xdr:row>5</xdr:row>
      <xdr:rowOff>164423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66667" cy="1038095"/>
        </a:xfrm>
        <a:prstGeom prst="rect">
          <a:avLst/>
        </a:prstGeom>
      </xdr:spPr>
    </xdr:pic>
    <xdr:clientData/>
  </xdr:twoCellAnchor>
  <xdr:oneCellAnchor>
    <xdr:from>
      <xdr:col>0</xdr:col>
      <xdr:colOff>6569</xdr:colOff>
      <xdr:row>50</xdr:row>
      <xdr:rowOff>0</xdr:rowOff>
    </xdr:from>
    <xdr:ext cx="1087688" cy="1015761"/>
    <xdr:pic>
      <xdr:nvPicPr>
        <xdr:cNvPr id="37" name="Image 3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100</xdr:row>
      <xdr:rowOff>0</xdr:rowOff>
    </xdr:from>
    <xdr:ext cx="1087688" cy="1015761"/>
    <xdr:pic>
      <xdr:nvPicPr>
        <xdr:cNvPr id="38" name="Image 3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150</xdr:row>
      <xdr:rowOff>0</xdr:rowOff>
    </xdr:from>
    <xdr:ext cx="1087688" cy="1015761"/>
    <xdr:pic>
      <xdr:nvPicPr>
        <xdr:cNvPr id="40" name="Image 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200</xdr:row>
      <xdr:rowOff>0</xdr:rowOff>
    </xdr:from>
    <xdr:ext cx="1087688" cy="1015761"/>
    <xdr:pic>
      <xdr:nvPicPr>
        <xdr:cNvPr id="42" name="Image 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250</xdr:row>
      <xdr:rowOff>0</xdr:rowOff>
    </xdr:from>
    <xdr:ext cx="1087688" cy="1015761"/>
    <xdr:pic>
      <xdr:nvPicPr>
        <xdr:cNvPr id="43" name="Image 4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300</xdr:row>
      <xdr:rowOff>0</xdr:rowOff>
    </xdr:from>
    <xdr:ext cx="1087688" cy="1015761"/>
    <xdr:pic>
      <xdr:nvPicPr>
        <xdr:cNvPr id="44" name="Image 4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350</xdr:row>
      <xdr:rowOff>0</xdr:rowOff>
    </xdr:from>
    <xdr:ext cx="1087688" cy="1015761"/>
    <xdr:pic>
      <xdr:nvPicPr>
        <xdr:cNvPr id="46" name="Image 4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400</xdr:row>
      <xdr:rowOff>0</xdr:rowOff>
    </xdr:from>
    <xdr:ext cx="1087688" cy="1015761"/>
    <xdr:pic>
      <xdr:nvPicPr>
        <xdr:cNvPr id="47" name="Image 4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450</xdr:row>
      <xdr:rowOff>0</xdr:rowOff>
    </xdr:from>
    <xdr:ext cx="1087688" cy="1015761"/>
    <xdr:pic>
      <xdr:nvPicPr>
        <xdr:cNvPr id="49" name="Image 4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500</xdr:row>
      <xdr:rowOff>0</xdr:rowOff>
    </xdr:from>
    <xdr:ext cx="1087688" cy="1015761"/>
    <xdr:pic>
      <xdr:nvPicPr>
        <xdr:cNvPr id="50" name="Image 4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550</xdr:row>
      <xdr:rowOff>0</xdr:rowOff>
    </xdr:from>
    <xdr:ext cx="1087688" cy="1015761"/>
    <xdr:pic>
      <xdr:nvPicPr>
        <xdr:cNvPr id="51" name="Image 5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600</xdr:row>
      <xdr:rowOff>0</xdr:rowOff>
    </xdr:from>
    <xdr:ext cx="1087688" cy="1015761"/>
    <xdr:pic>
      <xdr:nvPicPr>
        <xdr:cNvPr id="53" name="Image 5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650</xdr:row>
      <xdr:rowOff>0</xdr:rowOff>
    </xdr:from>
    <xdr:ext cx="1087688" cy="1015761"/>
    <xdr:pic>
      <xdr:nvPicPr>
        <xdr:cNvPr id="54" name="Image 5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700</xdr:row>
      <xdr:rowOff>0</xdr:rowOff>
    </xdr:from>
    <xdr:ext cx="1087688" cy="1015761"/>
    <xdr:pic>
      <xdr:nvPicPr>
        <xdr:cNvPr id="84" name="Image 8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750</xdr:row>
      <xdr:rowOff>0</xdr:rowOff>
    </xdr:from>
    <xdr:ext cx="1087688" cy="1015761"/>
    <xdr:pic>
      <xdr:nvPicPr>
        <xdr:cNvPr id="85" name="Image 8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800</xdr:row>
      <xdr:rowOff>0</xdr:rowOff>
    </xdr:from>
    <xdr:ext cx="1087688" cy="1015761"/>
    <xdr:pic>
      <xdr:nvPicPr>
        <xdr:cNvPr id="86" name="Image 8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850</xdr:row>
      <xdr:rowOff>0</xdr:rowOff>
    </xdr:from>
    <xdr:ext cx="1087688" cy="1015761"/>
    <xdr:pic>
      <xdr:nvPicPr>
        <xdr:cNvPr id="87" name="Image 8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900</xdr:row>
      <xdr:rowOff>0</xdr:rowOff>
    </xdr:from>
    <xdr:ext cx="1087688" cy="1015761"/>
    <xdr:pic>
      <xdr:nvPicPr>
        <xdr:cNvPr id="88" name="Image 8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950</xdr:row>
      <xdr:rowOff>0</xdr:rowOff>
    </xdr:from>
    <xdr:ext cx="1087688" cy="1015761"/>
    <xdr:pic>
      <xdr:nvPicPr>
        <xdr:cNvPr id="89" name="Image 8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1000</xdr:row>
      <xdr:rowOff>0</xdr:rowOff>
    </xdr:from>
    <xdr:ext cx="1087688" cy="1015761"/>
    <xdr:pic>
      <xdr:nvPicPr>
        <xdr:cNvPr id="90" name="Image 8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1050</xdr:row>
      <xdr:rowOff>0</xdr:rowOff>
    </xdr:from>
    <xdr:ext cx="1087688" cy="1015761"/>
    <xdr:pic>
      <xdr:nvPicPr>
        <xdr:cNvPr id="91" name="Image 9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1100</xdr:row>
      <xdr:rowOff>0</xdr:rowOff>
    </xdr:from>
    <xdr:ext cx="1087688" cy="1015761"/>
    <xdr:pic>
      <xdr:nvPicPr>
        <xdr:cNvPr id="92" name="Image 9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1150</xdr:row>
      <xdr:rowOff>0</xdr:rowOff>
    </xdr:from>
    <xdr:ext cx="1087688" cy="1015761"/>
    <xdr:pic>
      <xdr:nvPicPr>
        <xdr:cNvPr id="93" name="Image 9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1200</xdr:row>
      <xdr:rowOff>0</xdr:rowOff>
    </xdr:from>
    <xdr:ext cx="1087688" cy="1015761"/>
    <xdr:pic>
      <xdr:nvPicPr>
        <xdr:cNvPr id="94" name="Image 9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1250</xdr:row>
      <xdr:rowOff>0</xdr:rowOff>
    </xdr:from>
    <xdr:ext cx="1087688" cy="1015761"/>
    <xdr:pic>
      <xdr:nvPicPr>
        <xdr:cNvPr id="95" name="Image 9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1300</xdr:row>
      <xdr:rowOff>0</xdr:rowOff>
    </xdr:from>
    <xdr:ext cx="1087688" cy="1015761"/>
    <xdr:pic>
      <xdr:nvPicPr>
        <xdr:cNvPr id="96" name="Image 9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1350</xdr:row>
      <xdr:rowOff>0</xdr:rowOff>
    </xdr:from>
    <xdr:ext cx="1087688" cy="1015761"/>
    <xdr:pic>
      <xdr:nvPicPr>
        <xdr:cNvPr id="97" name="Image 9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1400</xdr:row>
      <xdr:rowOff>0</xdr:rowOff>
    </xdr:from>
    <xdr:ext cx="1087688" cy="1015761"/>
    <xdr:pic>
      <xdr:nvPicPr>
        <xdr:cNvPr id="98" name="Image 9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1450</xdr:row>
      <xdr:rowOff>0</xdr:rowOff>
    </xdr:from>
    <xdr:ext cx="1087688" cy="1015761"/>
    <xdr:pic>
      <xdr:nvPicPr>
        <xdr:cNvPr id="99" name="Image 9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1500</xdr:row>
      <xdr:rowOff>0</xdr:rowOff>
    </xdr:from>
    <xdr:ext cx="1087688" cy="1015761"/>
    <xdr:pic>
      <xdr:nvPicPr>
        <xdr:cNvPr id="100" name="Image 9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1550</xdr:row>
      <xdr:rowOff>0</xdr:rowOff>
    </xdr:from>
    <xdr:ext cx="1087688" cy="1015761"/>
    <xdr:pic>
      <xdr:nvPicPr>
        <xdr:cNvPr id="101" name="Image 10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1600</xdr:row>
      <xdr:rowOff>0</xdr:rowOff>
    </xdr:from>
    <xdr:ext cx="1087688" cy="1015761"/>
    <xdr:pic>
      <xdr:nvPicPr>
        <xdr:cNvPr id="102" name="Image 10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1650</xdr:row>
      <xdr:rowOff>0</xdr:rowOff>
    </xdr:from>
    <xdr:ext cx="1087688" cy="1015761"/>
    <xdr:pic>
      <xdr:nvPicPr>
        <xdr:cNvPr id="103" name="Image 10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  <xdr:oneCellAnchor>
    <xdr:from>
      <xdr:col>0</xdr:col>
      <xdr:colOff>6569</xdr:colOff>
      <xdr:row>1700</xdr:row>
      <xdr:rowOff>0</xdr:rowOff>
    </xdr:from>
    <xdr:ext cx="1087688" cy="1015761"/>
    <xdr:pic>
      <xdr:nvPicPr>
        <xdr:cNvPr id="104" name="Image 10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" y="0"/>
          <a:ext cx="1087688" cy="101576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5</xdr:row>
      <xdr:rowOff>9525</xdr:rowOff>
    </xdr:from>
    <xdr:to>
      <xdr:col>1</xdr:col>
      <xdr:colOff>504825</xdr:colOff>
      <xdr:row>9</xdr:row>
      <xdr:rowOff>104775</xdr:rowOff>
    </xdr:to>
    <xdr:pic>
      <xdr:nvPicPr>
        <xdr:cNvPr id="5" name="Picture 1" descr="Sign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00125"/>
          <a:ext cx="8191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457200</xdr:colOff>
      <xdr:row>4</xdr:row>
      <xdr:rowOff>19050</xdr:rowOff>
    </xdr:from>
    <xdr:to>
      <xdr:col>7</xdr:col>
      <xdr:colOff>457200</xdr:colOff>
      <xdr:row>4</xdr:row>
      <xdr:rowOff>19050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5953125" y="80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581025</xdr:colOff>
      <xdr:row>31</xdr:row>
      <xdr:rowOff>0</xdr:rowOff>
    </xdr:from>
    <xdr:to>
      <xdr:col>1</xdr:col>
      <xdr:colOff>619125</xdr:colOff>
      <xdr:row>38</xdr:row>
      <xdr:rowOff>114300</xdr:rowOff>
    </xdr:to>
    <xdr:sp macro="" textlink="">
      <xdr:nvSpPr>
        <xdr:cNvPr id="7" name="Line 4"/>
        <xdr:cNvSpPr>
          <a:spLocks noChangeShapeType="1"/>
        </xdr:cNvSpPr>
      </xdr:nvSpPr>
      <xdr:spPr bwMode="auto">
        <a:xfrm flipH="1">
          <a:off x="1504950" y="7086600"/>
          <a:ext cx="38100" cy="1247775"/>
        </a:xfrm>
        <a:prstGeom prst="line">
          <a:avLst/>
        </a:prstGeom>
        <a:noFill/>
        <a:ln w="101600">
          <a:solidFill>
            <a:srgbClr val="FF99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9524</xdr:colOff>
      <xdr:row>28</xdr:row>
      <xdr:rowOff>9524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0" y="5334000"/>
          <a:ext cx="9524" cy="9524"/>
        </a:xfrm>
        <a:prstGeom prst="rect">
          <a:avLst/>
        </a:prstGeom>
      </xdr:spPr>
    </xdr:pic>
    <xdr:clientData/>
  </xdr:twoCellAnchor>
  <xdr:twoCellAnchor editAs="oneCell">
    <xdr:from>
      <xdr:col>7</xdr:col>
      <xdr:colOff>695325</xdr:colOff>
      <xdr:row>27</xdr:row>
      <xdr:rowOff>57150</xdr:rowOff>
    </xdr:from>
    <xdr:to>
      <xdr:col>15</xdr:col>
      <xdr:colOff>475515</xdr:colOff>
      <xdr:row>36</xdr:row>
      <xdr:rowOff>123623</xdr:rowOff>
    </xdr:to>
    <xdr:pic>
      <xdr:nvPicPr>
        <xdr:cNvPr id="13" name="Image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29325" y="5200650"/>
          <a:ext cx="5876190" cy="16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indexed="8"/>
  </sheetPr>
  <dimension ref="A1:BY632"/>
  <sheetViews>
    <sheetView showGridLines="0" view="pageBreakPreview" zoomScaleNormal="100" zoomScaleSheetLayoutView="100" workbookViewId="0">
      <pane xSplit="9" ySplit="4" topLeftCell="J8" activePane="bottomRight" state="frozen"/>
      <selection pane="topRight" activeCell="I1" sqref="I1"/>
      <selection pane="bottomLeft" activeCell="A3" sqref="A3"/>
      <selection pane="bottomRight" activeCell="C1" sqref="C1:G1"/>
    </sheetView>
  </sheetViews>
  <sheetFormatPr baseColWidth="10" defaultColWidth="11.42578125" defaultRowHeight="12.75" x14ac:dyDescent="0.2"/>
  <cols>
    <col min="1" max="1" width="7.5703125" style="4" customWidth="1"/>
    <col min="2" max="2" width="6.5703125" style="4" customWidth="1"/>
    <col min="3" max="3" width="6.7109375" style="4" customWidth="1"/>
    <col min="4" max="5" width="6.7109375" style="4" hidden="1" customWidth="1"/>
    <col min="6" max="6" width="4.28515625" style="4" customWidth="1"/>
    <col min="7" max="7" width="25.7109375" style="4" customWidth="1"/>
    <col min="8" max="8" width="3.85546875" style="285" customWidth="1"/>
    <col min="9" max="9" width="1.7109375" style="285" customWidth="1"/>
    <col min="10" max="10" width="5.7109375" style="4" bestFit="1" customWidth="1"/>
    <col min="11" max="11" width="19.42578125" style="4" bestFit="1" customWidth="1"/>
    <col min="12" max="12" width="7.85546875" style="4" customWidth="1"/>
    <col min="13" max="20" width="4.42578125" style="4" bestFit="1" customWidth="1"/>
    <col min="21" max="21" width="4.42578125" style="4" customWidth="1"/>
    <col min="22" max="51" width="4.42578125" style="4" bestFit="1" customWidth="1"/>
    <col min="52" max="52" width="4.42578125" style="4" customWidth="1"/>
    <col min="53" max="61" width="4.42578125" style="4" bestFit="1" customWidth="1"/>
    <col min="62" max="63" width="4.42578125" style="4" customWidth="1"/>
    <col min="64" max="65" width="4.42578125" style="4" bestFit="1" customWidth="1"/>
    <col min="66" max="66" width="4.28515625" style="4" customWidth="1"/>
    <col min="67" max="76" width="11.42578125" style="4" hidden="1" customWidth="1"/>
    <col min="77" max="82" width="11.42578125" style="4" customWidth="1"/>
    <col min="83" max="16384" width="11.42578125" style="4"/>
  </cols>
  <sheetData>
    <row r="1" spans="1:74" s="14" customFormat="1" ht="15" customHeight="1" thickBot="1" x14ac:dyDescent="0.25">
      <c r="A1" s="450" t="s">
        <v>45</v>
      </c>
      <c r="B1" s="451"/>
      <c r="C1" s="426"/>
      <c r="D1" s="427"/>
      <c r="E1" s="427"/>
      <c r="F1" s="427"/>
      <c r="G1" s="428"/>
      <c r="H1" s="456" t="s">
        <v>98</v>
      </c>
      <c r="I1" s="457"/>
      <c r="J1" s="424" t="s">
        <v>2</v>
      </c>
      <c r="K1" s="425"/>
      <c r="L1" s="333"/>
      <c r="M1" s="334">
        <v>1</v>
      </c>
      <c r="N1" s="332">
        <v>2</v>
      </c>
      <c r="O1" s="332">
        <v>3</v>
      </c>
      <c r="P1" s="332">
        <v>4</v>
      </c>
      <c r="Q1" s="332">
        <v>5</v>
      </c>
      <c r="R1" s="332">
        <v>6</v>
      </c>
      <c r="S1" s="332">
        <v>7</v>
      </c>
      <c r="T1" s="332">
        <v>8</v>
      </c>
      <c r="U1" s="332">
        <v>9</v>
      </c>
      <c r="V1" s="332">
        <v>10</v>
      </c>
      <c r="W1" s="107">
        <v>11</v>
      </c>
      <c r="X1" s="107">
        <v>12</v>
      </c>
      <c r="Y1" s="332">
        <v>13</v>
      </c>
      <c r="Z1" s="332">
        <v>14</v>
      </c>
      <c r="AA1" s="332">
        <v>15</v>
      </c>
      <c r="AB1" s="332">
        <v>16</v>
      </c>
      <c r="AC1" s="332">
        <v>17</v>
      </c>
      <c r="AD1" s="332">
        <v>18</v>
      </c>
      <c r="AE1" s="107">
        <v>19</v>
      </c>
      <c r="AF1" s="335">
        <v>20</v>
      </c>
      <c r="AG1" s="332">
        <v>21</v>
      </c>
      <c r="AH1" s="332">
        <v>22</v>
      </c>
      <c r="AI1" s="332">
        <v>23</v>
      </c>
      <c r="AJ1" s="332">
        <v>24</v>
      </c>
      <c r="AK1" s="332">
        <v>25</v>
      </c>
      <c r="AL1" s="332">
        <v>26</v>
      </c>
      <c r="AM1" s="332">
        <v>27</v>
      </c>
      <c r="AN1" s="332">
        <v>28</v>
      </c>
      <c r="AO1" s="222">
        <v>29</v>
      </c>
      <c r="AP1" s="222">
        <v>30</v>
      </c>
      <c r="AQ1" s="272">
        <v>31</v>
      </c>
      <c r="AR1" s="332">
        <v>32</v>
      </c>
      <c r="AS1" s="335">
        <v>33</v>
      </c>
      <c r="AT1" s="335">
        <v>34</v>
      </c>
      <c r="AU1" s="332">
        <v>35</v>
      </c>
      <c r="AV1" s="335">
        <v>36</v>
      </c>
      <c r="AW1" s="222">
        <v>37</v>
      </c>
      <c r="AX1" s="332">
        <v>38</v>
      </c>
      <c r="AY1" s="332">
        <v>39</v>
      </c>
      <c r="AZ1" s="332">
        <v>40</v>
      </c>
      <c r="BA1" s="107">
        <v>41</v>
      </c>
      <c r="BB1" s="107">
        <v>42</v>
      </c>
      <c r="BC1" s="107">
        <v>43</v>
      </c>
      <c r="BD1" s="332">
        <v>44</v>
      </c>
      <c r="BE1" s="332">
        <v>45</v>
      </c>
      <c r="BF1" s="222">
        <v>46</v>
      </c>
      <c r="BG1" s="107">
        <v>47</v>
      </c>
      <c r="BH1" s="335">
        <v>48</v>
      </c>
      <c r="BI1" s="335">
        <v>49</v>
      </c>
      <c r="BJ1" s="107">
        <v>50</v>
      </c>
      <c r="BK1" s="332">
        <v>51</v>
      </c>
      <c r="BL1" s="335">
        <v>52</v>
      </c>
      <c r="BM1" s="335">
        <v>53</v>
      </c>
      <c r="BN1" s="21" t="s">
        <v>22</v>
      </c>
    </row>
    <row r="2" spans="1:74" s="14" customFormat="1" ht="15" customHeight="1" thickBot="1" x14ac:dyDescent="0.25">
      <c r="A2" s="453" t="s">
        <v>8</v>
      </c>
      <c r="B2" s="454"/>
      <c r="C2" s="426"/>
      <c r="D2" s="429"/>
      <c r="E2" s="429"/>
      <c r="F2" s="429"/>
      <c r="G2" s="430"/>
      <c r="H2" s="456"/>
      <c r="I2" s="457"/>
      <c r="J2" s="444" t="s">
        <v>115</v>
      </c>
      <c r="K2" s="445"/>
      <c r="L2" s="441" t="s">
        <v>66</v>
      </c>
      <c r="M2" s="459" t="s">
        <v>16</v>
      </c>
      <c r="N2" s="462" t="s">
        <v>16</v>
      </c>
      <c r="O2" s="465" t="s">
        <v>16</v>
      </c>
      <c r="P2" s="462" t="s">
        <v>16</v>
      </c>
      <c r="Q2" s="462" t="s">
        <v>16</v>
      </c>
      <c r="R2" s="462" t="s">
        <v>16</v>
      </c>
      <c r="S2" s="462" t="s">
        <v>16</v>
      </c>
      <c r="T2" s="462" t="s">
        <v>16</v>
      </c>
      <c r="U2" s="462" t="s">
        <v>16</v>
      </c>
      <c r="V2" s="462" t="s">
        <v>16</v>
      </c>
      <c r="W2" s="462" t="s">
        <v>16</v>
      </c>
      <c r="X2" s="462" t="s">
        <v>16</v>
      </c>
      <c r="Y2" s="462" t="s">
        <v>16</v>
      </c>
      <c r="Z2" s="462" t="s">
        <v>16</v>
      </c>
      <c r="AA2" s="462" t="s">
        <v>16</v>
      </c>
      <c r="AB2" s="462" t="s">
        <v>16</v>
      </c>
      <c r="AC2" s="462" t="s">
        <v>16</v>
      </c>
      <c r="AD2" s="462" t="s">
        <v>16</v>
      </c>
      <c r="AE2" s="462" t="s">
        <v>16</v>
      </c>
      <c r="AF2" s="462" t="s">
        <v>16</v>
      </c>
      <c r="AG2" s="462" t="s">
        <v>16</v>
      </c>
      <c r="AH2" s="462" t="s">
        <v>16</v>
      </c>
      <c r="AI2" s="462" t="s">
        <v>16</v>
      </c>
      <c r="AJ2" s="465" t="s">
        <v>16</v>
      </c>
      <c r="AK2" s="465" t="s">
        <v>16</v>
      </c>
      <c r="AL2" s="465" t="s">
        <v>60</v>
      </c>
      <c r="AM2" s="465" t="s">
        <v>60</v>
      </c>
      <c r="AN2" s="465" t="s">
        <v>60</v>
      </c>
      <c r="AO2" s="462" t="s">
        <v>16</v>
      </c>
      <c r="AP2" s="462" t="s">
        <v>16</v>
      </c>
      <c r="AQ2" s="462" t="s">
        <v>16</v>
      </c>
      <c r="AR2" s="462" t="s">
        <v>16</v>
      </c>
      <c r="AS2" s="462" t="s">
        <v>16</v>
      </c>
      <c r="AT2" s="462" t="s">
        <v>16</v>
      </c>
      <c r="AU2" s="465" t="s">
        <v>60</v>
      </c>
      <c r="AV2" s="462" t="s">
        <v>16</v>
      </c>
      <c r="AW2" s="462" t="s">
        <v>16</v>
      </c>
      <c r="AX2" s="462" t="s">
        <v>16</v>
      </c>
      <c r="AY2" s="462" t="s">
        <v>16</v>
      </c>
      <c r="AZ2" s="465" t="s">
        <v>60</v>
      </c>
      <c r="BA2" s="462" t="s">
        <v>16</v>
      </c>
      <c r="BB2" s="462" t="s">
        <v>16</v>
      </c>
      <c r="BC2" s="462" t="s">
        <v>16</v>
      </c>
      <c r="BD2" s="462" t="s">
        <v>16</v>
      </c>
      <c r="BE2" s="462" t="s">
        <v>16</v>
      </c>
      <c r="BF2" s="462" t="s">
        <v>60</v>
      </c>
      <c r="BG2" s="462" t="s">
        <v>16</v>
      </c>
      <c r="BH2" s="462" t="s">
        <v>16</v>
      </c>
      <c r="BI2" s="462" t="s">
        <v>16</v>
      </c>
      <c r="BJ2" s="462" t="s">
        <v>16</v>
      </c>
      <c r="BK2" s="462" t="s">
        <v>16</v>
      </c>
      <c r="BL2" s="462" t="s">
        <v>16</v>
      </c>
      <c r="BM2" s="468" t="s">
        <v>60</v>
      </c>
      <c r="BN2" s="471" t="s">
        <v>1</v>
      </c>
    </row>
    <row r="3" spans="1:74" s="14" customFormat="1" ht="15" customHeight="1" thickBot="1" x14ac:dyDescent="0.25">
      <c r="A3" s="453" t="s">
        <v>113</v>
      </c>
      <c r="B3" s="454"/>
      <c r="C3" s="426"/>
      <c r="D3" s="429"/>
      <c r="E3" s="429"/>
      <c r="F3" s="430"/>
      <c r="G3" s="431" t="s">
        <v>129</v>
      </c>
      <c r="H3" s="456"/>
      <c r="I3" s="457"/>
      <c r="J3" s="446"/>
      <c r="K3" s="447"/>
      <c r="L3" s="442"/>
      <c r="M3" s="460"/>
      <c r="N3" s="463"/>
      <c r="O3" s="466"/>
      <c r="P3" s="463"/>
      <c r="Q3" s="463"/>
      <c r="R3" s="463"/>
      <c r="S3" s="463"/>
      <c r="T3" s="463"/>
      <c r="U3" s="463"/>
      <c r="V3" s="463"/>
      <c r="W3" s="463"/>
      <c r="X3" s="463"/>
      <c r="Y3" s="463"/>
      <c r="Z3" s="463"/>
      <c r="AA3" s="463"/>
      <c r="AB3" s="463"/>
      <c r="AC3" s="463"/>
      <c r="AD3" s="463"/>
      <c r="AE3" s="463"/>
      <c r="AF3" s="463"/>
      <c r="AG3" s="463"/>
      <c r="AH3" s="463"/>
      <c r="AI3" s="463"/>
      <c r="AJ3" s="466"/>
      <c r="AK3" s="466"/>
      <c r="AL3" s="466"/>
      <c r="AM3" s="466"/>
      <c r="AN3" s="466"/>
      <c r="AO3" s="463"/>
      <c r="AP3" s="463"/>
      <c r="AQ3" s="463"/>
      <c r="AR3" s="463"/>
      <c r="AS3" s="463"/>
      <c r="AT3" s="463"/>
      <c r="AU3" s="466"/>
      <c r="AV3" s="463"/>
      <c r="AW3" s="463"/>
      <c r="AX3" s="463"/>
      <c r="AY3" s="463"/>
      <c r="AZ3" s="466"/>
      <c r="BA3" s="463"/>
      <c r="BB3" s="463"/>
      <c r="BC3" s="463"/>
      <c r="BD3" s="463"/>
      <c r="BE3" s="463"/>
      <c r="BF3" s="463"/>
      <c r="BG3" s="463"/>
      <c r="BH3" s="463"/>
      <c r="BI3" s="463"/>
      <c r="BJ3" s="463"/>
      <c r="BK3" s="463"/>
      <c r="BL3" s="463"/>
      <c r="BM3" s="469"/>
      <c r="BN3" s="472"/>
    </row>
    <row r="4" spans="1:74" s="27" customFormat="1" ht="15" customHeight="1" thickBot="1" x14ac:dyDescent="0.25">
      <c r="A4" s="450" t="s">
        <v>114</v>
      </c>
      <c r="B4" s="452"/>
      <c r="C4" s="426"/>
      <c r="D4" s="429"/>
      <c r="E4" s="429"/>
      <c r="F4" s="429"/>
      <c r="G4" s="432"/>
      <c r="H4" s="458"/>
      <c r="I4" s="457"/>
      <c r="J4" s="142" t="s">
        <v>43</v>
      </c>
      <c r="K4" s="140" t="s">
        <v>44</v>
      </c>
      <c r="L4" s="443"/>
      <c r="M4" s="461"/>
      <c r="N4" s="464"/>
      <c r="O4" s="467"/>
      <c r="P4" s="464"/>
      <c r="Q4" s="464"/>
      <c r="R4" s="464"/>
      <c r="S4" s="464"/>
      <c r="T4" s="464"/>
      <c r="U4" s="464"/>
      <c r="V4" s="464"/>
      <c r="W4" s="464"/>
      <c r="X4" s="464"/>
      <c r="Y4" s="464"/>
      <c r="Z4" s="464"/>
      <c r="AA4" s="464"/>
      <c r="AB4" s="464"/>
      <c r="AC4" s="464"/>
      <c r="AD4" s="464"/>
      <c r="AE4" s="464"/>
      <c r="AF4" s="464"/>
      <c r="AG4" s="464"/>
      <c r="AH4" s="464"/>
      <c r="AI4" s="464"/>
      <c r="AJ4" s="467"/>
      <c r="AK4" s="467"/>
      <c r="AL4" s="467"/>
      <c r="AM4" s="467"/>
      <c r="AN4" s="467"/>
      <c r="AO4" s="464"/>
      <c r="AP4" s="464"/>
      <c r="AQ4" s="464"/>
      <c r="AR4" s="464"/>
      <c r="AS4" s="464"/>
      <c r="AT4" s="464"/>
      <c r="AU4" s="467"/>
      <c r="AV4" s="464"/>
      <c r="AW4" s="464"/>
      <c r="AX4" s="464"/>
      <c r="AY4" s="464"/>
      <c r="AZ4" s="467"/>
      <c r="BA4" s="464"/>
      <c r="BB4" s="464"/>
      <c r="BC4" s="464"/>
      <c r="BD4" s="464"/>
      <c r="BE4" s="464"/>
      <c r="BF4" s="464"/>
      <c r="BG4" s="464"/>
      <c r="BH4" s="464"/>
      <c r="BI4" s="464"/>
      <c r="BJ4" s="464"/>
      <c r="BK4" s="464"/>
      <c r="BL4" s="464"/>
      <c r="BM4" s="470"/>
      <c r="BN4" s="473"/>
    </row>
    <row r="5" spans="1:74" s="3" customFormat="1" ht="11.25" customHeight="1" thickBot="1" x14ac:dyDescent="0.25">
      <c r="A5" s="384">
        <f>$C$3</f>
        <v>0</v>
      </c>
      <c r="B5" s="384">
        <f>$C$4</f>
        <v>0</v>
      </c>
      <c r="C5" s="385">
        <f>$C$2</f>
        <v>0</v>
      </c>
      <c r="D5" s="33">
        <f>IF(C$5="","",C$5)</f>
        <v>0</v>
      </c>
      <c r="E5" s="34">
        <f>IF(C$6="","",C$6)</f>
        <v>0</v>
      </c>
      <c r="F5" s="145">
        <v>1</v>
      </c>
      <c r="G5" s="276"/>
      <c r="H5" s="309"/>
      <c r="I5" s="302"/>
      <c r="J5" s="143"/>
      <c r="K5" s="141"/>
      <c r="L5" s="295"/>
      <c r="M5" s="413"/>
      <c r="N5" s="414"/>
      <c r="O5" s="414"/>
      <c r="P5" s="414"/>
      <c r="Q5" s="414"/>
      <c r="R5" s="414"/>
      <c r="S5" s="414"/>
      <c r="T5" s="414"/>
      <c r="U5" s="414"/>
      <c r="V5" s="414"/>
      <c r="W5" s="414"/>
      <c r="X5" s="414"/>
      <c r="Y5" s="414"/>
      <c r="Z5" s="414"/>
      <c r="AA5" s="414"/>
      <c r="AB5" s="417"/>
      <c r="AC5" s="415"/>
      <c r="AD5" s="414"/>
      <c r="AE5" s="414"/>
      <c r="AF5" s="414"/>
      <c r="AG5" s="414"/>
      <c r="AH5" s="414"/>
      <c r="AI5" s="414"/>
      <c r="AJ5" s="414"/>
      <c r="AK5" s="414"/>
      <c r="AL5" s="414"/>
      <c r="AM5" s="414"/>
      <c r="AN5" s="414"/>
      <c r="AO5" s="414"/>
      <c r="AP5" s="414"/>
      <c r="AQ5" s="414"/>
      <c r="AR5" s="417"/>
      <c r="AS5" s="415"/>
      <c r="AT5" s="414"/>
      <c r="AU5" s="414"/>
      <c r="AV5" s="414"/>
      <c r="AW5" s="414"/>
      <c r="AX5" s="414"/>
      <c r="AY5" s="414"/>
      <c r="AZ5" s="414"/>
      <c r="BA5" s="414"/>
      <c r="BB5" s="414"/>
      <c r="BC5" s="414"/>
      <c r="BD5" s="414"/>
      <c r="BE5" s="414"/>
      <c r="BF5" s="414"/>
      <c r="BG5" s="414"/>
      <c r="BH5" s="415"/>
      <c r="BI5" s="414"/>
      <c r="BJ5" s="414"/>
      <c r="BK5" s="414"/>
      <c r="BL5" s="414"/>
      <c r="BM5" s="421"/>
      <c r="BN5" s="296" t="str">
        <f>IF(OR(L5="a",L5="A"),"a",IF(COUNTA(M5:BM5)=0,"",IF(COUNTA(M5:BM5)&lt;53,"!",IF(OR(COUNTIF(M5:BM5,"a")&gt;0,COUNTIF(M5:BM5,"A")&gt;0),"a","OK"))))</f>
        <v/>
      </c>
      <c r="BO5" s="277" t="str">
        <f>IF(COUNTBLANK(W5:X5)+COUNTBLANK(AE5)+COUNTBLANK(BA5:BC5)+COUNTBLANK(BG5)+COUNTBLANK(BJ5)&gt;0,"",COUNTIF(W5:X5,1)+COUNTIF(AE5,1)+COUNTIF(BA5:BC5,1)+COUNTIF(BG5,1)+COUNTIF(BJ5,1))</f>
        <v/>
      </c>
      <c r="BP5" s="277" t="str">
        <f>IF(COUNTBLANK(W5:X5)+COUNTBLANK(AE5)+COUNTBLANK(BA5:BC5)+COUNTBLANK(BG5)+COUNTBLANK(BJ5)&gt;0,"",COUNTIF(W5:X5,8)+COUNTIF(AE5,8)+COUNTIF(BA5:BC5,8)+COUNTIF(BG5,8)+COUNTIF(BJ5,8))</f>
        <v/>
      </c>
      <c r="BQ5" s="277" t="str">
        <f>IF(COUNTBLANK(M5:V5)+COUNTBLANK(Y5:AD5)+COUNTBLANK(AG5:AN5)+COUNTBLANK(AR5)+COUNTBLANK(AU5:AU5)+COUNTBLANK(AX5:BB5)+COUNTBLANK(BD5:BE5)+COUNTBLANK(BK5)&gt;0,"",COUNTIF(M5:V5,1)+COUNTIF(Y5:AD5,1)+COUNTIF(AG5:AN5,1)+COUNTIF(AR5,1)+COUNTIF(AU5:AU5,1)+COUNTIF(AX5:BB5,1)+COUNTIF(BD5:BE5,1)+COUNTIF(BK5,1))</f>
        <v/>
      </c>
      <c r="BR5" s="3" t="str">
        <f>IF(COUNTBLANK(M5:V5)+COUNTBLANK(Y5:AD5)+COUNTBLANK(AG5:AN5)+COUNTBLANK(AR5)+COUNTBLANK(AU5:AU5)+COUNTBLANK(AX5:BB5)+COUNTBLANK(BD5:BE5)+COUNTBLANK(BK5)&gt;0,"",COUNTIF(M5:V5,8)+COUNTIF(Y5:AD5,8)+COUNTIF(AG5:AN5,8)+COUNTIF(AR5,8)+COUNTIF(AU5:AU5,8)+COUNTIF(AX5:BB5,8)+COUNTIF(BD5:BE5,8)+COUNTIF(BK5,8))</f>
        <v/>
      </c>
      <c r="BS5" s="3" t="str">
        <f>IF(COUNTBLANK(AO5:AP5)+COUNTBLANK(AW5)+COUNTBLANK(BF5)&gt;0,"",COUNTIF(AO5:AP5,1)+COUNTIF(AW5,1)+COUNTIF(BF5,1))</f>
        <v/>
      </c>
      <c r="BT5" s="3" t="str">
        <f>IF(COUNTBLANK(AO5:AP5)+COUNTBLANK(AW5)+COUNTBLANK(BF5)&gt;0,"",COUNTIF(AO5:AP5,8)+COUNTIF(AW5,8)+COUNTIF(BF5,8))</f>
        <v/>
      </c>
      <c r="BU5" s="3" t="str">
        <f>IF((COUNTBLANK(AF5)+COUNTBLANK(AS5:AT5)+COUNTBLANK(AV5)+COUNTBLANK(BH5:BI5)+COUNTBLANK(BL5:BM5))&gt;0,"",COUNTIF(AF5,1)+COUNTIF(AS5:AT5,1)+COUNTIF(AV5,1)+COUNTIF(BH5:BI5,1)+COUNTIF(BL5:BM5,1))</f>
        <v/>
      </c>
      <c r="BV5" s="3" t="str">
        <f>IF((COUNTBLANK(AF5)+COUNTBLANK(AS5:AT5)+COUNTBLANK(AV5)+COUNTBLANK(BH5:BI5)+COUNTBLANK(BL5:BM5))&gt;0,"",COUNTIF(AF5,8)+COUNTIF(AS5:AT5,8)+COUNTIF(AV5,8)+COUNTIF(BH5:BI5,8)+COUNTIF(BL5:BM5,8))</f>
        <v/>
      </c>
    </row>
    <row r="6" spans="1:74" s="3" customFormat="1" ht="11.25" customHeight="1" thickBot="1" x14ac:dyDescent="0.25">
      <c r="A6" s="384">
        <f t="shared" ref="A6:A39" si="0">$C$3</f>
        <v>0</v>
      </c>
      <c r="B6" s="384">
        <f t="shared" ref="B6:B39" si="1">$C$4</f>
        <v>0</v>
      </c>
      <c r="C6" s="385">
        <f t="shared" ref="C6:C39" si="2">$C$2</f>
        <v>0</v>
      </c>
      <c r="D6" s="33">
        <f t="shared" ref="D6:D39" si="3">IF(C$5="","",C$5)</f>
        <v>0</v>
      </c>
      <c r="E6" s="34">
        <f t="shared" ref="E6:E39" si="4">IF(C$6="","",C$6)</f>
        <v>0</v>
      </c>
      <c r="F6" s="146">
        <v>2</v>
      </c>
      <c r="G6" s="307"/>
      <c r="H6" s="310"/>
      <c r="I6" s="288"/>
      <c r="J6" s="143"/>
      <c r="K6" s="141"/>
      <c r="L6" s="392"/>
      <c r="M6" s="413"/>
      <c r="N6" s="414"/>
      <c r="O6" s="414"/>
      <c r="P6" s="417"/>
      <c r="Q6" s="416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6"/>
      <c r="AC6" s="414"/>
      <c r="AD6" s="414"/>
      <c r="AE6" s="414"/>
      <c r="AF6" s="417"/>
      <c r="AG6" s="416"/>
      <c r="AH6" s="414"/>
      <c r="AI6" s="414"/>
      <c r="AJ6" s="414"/>
      <c r="AK6" s="414"/>
      <c r="AL6" s="414"/>
      <c r="AM6" s="414"/>
      <c r="AN6" s="414"/>
      <c r="AO6" s="414"/>
      <c r="AP6" s="414"/>
      <c r="AQ6" s="414"/>
      <c r="AR6" s="416"/>
      <c r="AS6" s="414"/>
      <c r="AT6" s="414"/>
      <c r="AU6" s="414"/>
      <c r="AV6" s="417"/>
      <c r="AW6" s="416"/>
      <c r="AX6" s="414"/>
      <c r="AY6" s="414"/>
      <c r="AZ6" s="414"/>
      <c r="BA6" s="414"/>
      <c r="BB6" s="414"/>
      <c r="BC6" s="414"/>
      <c r="BD6" s="414"/>
      <c r="BE6" s="414"/>
      <c r="BF6" s="414"/>
      <c r="BG6" s="414"/>
      <c r="BH6" s="416"/>
      <c r="BI6" s="414"/>
      <c r="BJ6" s="414"/>
      <c r="BK6" s="414"/>
      <c r="BL6" s="417"/>
      <c r="BM6" s="422"/>
      <c r="BN6" s="148" t="str">
        <f t="shared" ref="BN6:BN39" si="5">IF(OR(L6="a",L6="A"),"a",IF(COUNTA(M6:BM6)=0,"",IF(COUNTA(M6:BM6)&lt;53,"!",IF(OR(COUNTIF(M6:BM6,"a")&gt;0,COUNTIF(M6:BM6,"A")&gt;0),"a","OK"))))</f>
        <v/>
      </c>
      <c r="BO6" s="3" t="str">
        <f t="shared" ref="BO6:BO39" si="6">IF(COUNTBLANK(W6:X6)+COUNTBLANK(AE6)+COUNTBLANK(BA6:BC6)+COUNTBLANK(BG6)+COUNTBLANK(BJ6)&gt;0,"",COUNTIF(W6:X6,1)+COUNTIF(AE6,1)+COUNTIF(BA6:BC6,1)+COUNTIF(BG6,1)+COUNTIF(BJ6,1))</f>
        <v/>
      </c>
      <c r="BP6" s="3" t="str">
        <f t="shared" ref="BP6:BP39" si="7">IF(COUNTBLANK(W6:X6)+COUNTBLANK(AE6)+COUNTBLANK(BA6:BC6)+COUNTBLANK(BG6)+COUNTBLANK(BJ6)&gt;0,"",COUNTIF(W6:X6,8)+COUNTIF(AE6,8)+COUNTIF(BA6:BC6,8)+COUNTIF(BG6,8)+COUNTIF(BJ6,8))</f>
        <v/>
      </c>
      <c r="BQ6" s="3" t="str">
        <f t="shared" ref="BQ6:BQ39" si="8">IF(COUNTBLANK(M6:V6)+COUNTBLANK(Y6:AD6)+COUNTBLANK(AG6:AN6)+COUNTBLANK(AR6)+COUNTBLANK(AU6:AU6)+COUNTBLANK(AX6:BB6)+COUNTBLANK(BD6:BE6)+COUNTBLANK(BK6)&gt;0,"",COUNTIF(M6:V6,1)+COUNTIF(Y6:AD6,1)+COUNTIF(AG6:AN6,1)+COUNTIF(AR6,1)+COUNTIF(AU6:AU6,1)+COUNTIF(AX6:BB6,1)+COUNTIF(BD6:BE6,1)+COUNTIF(BK6,1))</f>
        <v/>
      </c>
      <c r="BR6" s="3" t="str">
        <f t="shared" ref="BR6:BR39" si="9">IF(COUNTBLANK(M6:V6)+COUNTBLANK(Y6:AD6)+COUNTBLANK(AG6:AN6)+COUNTBLANK(AR6)+COUNTBLANK(AU6:AU6)+COUNTBLANK(AX6:BB6)+COUNTBLANK(BD6:BE6)+COUNTBLANK(BK6)&gt;0,"",COUNTIF(M6:V6,8)+COUNTIF(Y6:AD6,8)+COUNTIF(AG6:AN6,8)+COUNTIF(AR6,8)+COUNTIF(AU6:AU6,8)+COUNTIF(AX6:BB6,8)+COUNTIF(BD6:BE6,8)+COUNTIF(BK6,8))</f>
        <v/>
      </c>
      <c r="BS6" s="3" t="str">
        <f t="shared" ref="BS6:BS39" si="10">IF(COUNTBLANK(AO6:AP6)+COUNTBLANK(AW6)+COUNTBLANK(BF6)&gt;0,"",COUNTIF(AO6:AP6,1)+COUNTIF(AW6,1)+COUNTIF(BF6,1))</f>
        <v/>
      </c>
      <c r="BT6" s="3" t="str">
        <f t="shared" ref="BT6:BT39" si="11">IF(COUNTBLANK(AO6:AP6)+COUNTBLANK(AW6)+COUNTBLANK(BF6)&gt;0,"",COUNTIF(AO6:AP6,8)+COUNTIF(AW6,8)+COUNTIF(BF6,8))</f>
        <v/>
      </c>
      <c r="BU6" s="3" t="str">
        <f t="shared" ref="BU6:BU39" si="12">IF((COUNTBLANK(AF6)+COUNTBLANK(AS6:AT6)+COUNTBLANK(AV6)+COUNTBLANK(BH6:BI6)+COUNTBLANK(BL6:BM6))&gt;0,"",COUNTIF(AF6,1)+COUNTIF(AS6:AT6,1)+COUNTIF(AV6,1)+COUNTIF(BH6:BI6,1)+COUNTIF(BL6:BM6,1))</f>
        <v/>
      </c>
      <c r="BV6" s="3" t="str">
        <f t="shared" ref="BV6:BV39" si="13">IF((COUNTBLANK(AF6)+COUNTBLANK(AS6:AT6)+COUNTBLANK(AV6)+COUNTBLANK(BH6:BI6)+COUNTBLANK(BL6:BM6))&gt;0,"",COUNTIF(AF6,8)+COUNTIF(AS6:AT6,8)+COUNTIF(AV6,8)+COUNTIF(BH6:BI6,8)+COUNTIF(BL6:BM6,8))</f>
        <v/>
      </c>
    </row>
    <row r="7" spans="1:74" s="3" customFormat="1" ht="11.25" customHeight="1" thickBot="1" x14ac:dyDescent="0.25">
      <c r="A7" s="384">
        <f t="shared" si="0"/>
        <v>0</v>
      </c>
      <c r="B7" s="384">
        <f t="shared" si="1"/>
        <v>0</v>
      </c>
      <c r="C7" s="385">
        <f t="shared" si="2"/>
        <v>0</v>
      </c>
      <c r="D7" s="33">
        <f t="shared" si="3"/>
        <v>0</v>
      </c>
      <c r="E7" s="34">
        <f t="shared" si="4"/>
        <v>0</v>
      </c>
      <c r="F7" s="146">
        <v>3</v>
      </c>
      <c r="G7" s="307"/>
      <c r="H7" s="310"/>
      <c r="I7" s="288"/>
      <c r="J7" s="143"/>
      <c r="K7" s="141"/>
      <c r="L7" s="392"/>
      <c r="M7" s="413"/>
      <c r="N7" s="414"/>
      <c r="O7" s="414"/>
      <c r="P7" s="414"/>
      <c r="Q7" s="414"/>
      <c r="R7" s="414"/>
      <c r="S7" s="414"/>
      <c r="T7" s="414"/>
      <c r="U7" s="414"/>
      <c r="V7" s="414"/>
      <c r="W7" s="414"/>
      <c r="X7" s="418"/>
      <c r="Y7" s="416"/>
      <c r="Z7" s="414"/>
      <c r="AA7" s="414"/>
      <c r="AB7" s="416"/>
      <c r="AC7" s="414"/>
      <c r="AD7" s="414"/>
      <c r="AE7" s="414"/>
      <c r="AF7" s="414"/>
      <c r="AG7" s="414"/>
      <c r="AH7" s="414"/>
      <c r="AI7" s="414"/>
      <c r="AJ7" s="414"/>
      <c r="AK7" s="414"/>
      <c r="AL7" s="414"/>
      <c r="AM7" s="414"/>
      <c r="AN7" s="416"/>
      <c r="AO7" s="414"/>
      <c r="AP7" s="414"/>
      <c r="AQ7" s="414"/>
      <c r="AR7" s="416"/>
      <c r="AS7" s="414"/>
      <c r="AT7" s="414"/>
      <c r="AU7" s="414"/>
      <c r="AV7" s="414"/>
      <c r="AW7" s="414"/>
      <c r="AX7" s="414"/>
      <c r="AY7" s="414"/>
      <c r="AZ7" s="414"/>
      <c r="BA7" s="414"/>
      <c r="BB7" s="414"/>
      <c r="BC7" s="414"/>
      <c r="BD7" s="418"/>
      <c r="BE7" s="416"/>
      <c r="BF7" s="414"/>
      <c r="BG7" s="414"/>
      <c r="BH7" s="416"/>
      <c r="BI7" s="414"/>
      <c r="BJ7" s="414"/>
      <c r="BK7" s="414"/>
      <c r="BL7" s="414"/>
      <c r="BM7" s="422"/>
      <c r="BN7" s="148" t="str">
        <f t="shared" si="5"/>
        <v/>
      </c>
      <c r="BO7" s="3" t="str">
        <f t="shared" si="6"/>
        <v/>
      </c>
      <c r="BP7" s="3" t="str">
        <f t="shared" si="7"/>
        <v/>
      </c>
      <c r="BQ7" s="3" t="str">
        <f t="shared" si="8"/>
        <v/>
      </c>
      <c r="BR7" s="3" t="str">
        <f t="shared" si="9"/>
        <v/>
      </c>
      <c r="BS7" s="3" t="str">
        <f t="shared" si="10"/>
        <v/>
      </c>
      <c r="BT7" s="3" t="str">
        <f t="shared" si="11"/>
        <v/>
      </c>
      <c r="BU7" s="3" t="str">
        <f t="shared" si="12"/>
        <v/>
      </c>
      <c r="BV7" s="3" t="str">
        <f t="shared" si="13"/>
        <v/>
      </c>
    </row>
    <row r="8" spans="1:74" s="3" customFormat="1" ht="11.25" customHeight="1" thickBot="1" x14ac:dyDescent="0.25">
      <c r="A8" s="384">
        <f t="shared" si="0"/>
        <v>0</v>
      </c>
      <c r="B8" s="384">
        <f t="shared" si="1"/>
        <v>0</v>
      </c>
      <c r="C8" s="385">
        <f t="shared" si="2"/>
        <v>0</v>
      </c>
      <c r="D8" s="33">
        <f t="shared" si="3"/>
        <v>0</v>
      </c>
      <c r="E8" s="34">
        <f t="shared" si="4"/>
        <v>0</v>
      </c>
      <c r="F8" s="146">
        <v>4</v>
      </c>
      <c r="G8" s="307"/>
      <c r="H8" s="310"/>
      <c r="I8" s="288"/>
      <c r="J8" s="143"/>
      <c r="K8" s="141"/>
      <c r="L8" s="162"/>
      <c r="M8" s="413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6"/>
      <c r="AC8" s="414"/>
      <c r="AD8" s="414"/>
      <c r="AE8" s="414"/>
      <c r="AF8" s="414"/>
      <c r="AG8" s="414"/>
      <c r="AH8" s="414"/>
      <c r="AI8" s="414"/>
      <c r="AJ8" s="414"/>
      <c r="AK8" s="414"/>
      <c r="AL8" s="414"/>
      <c r="AM8" s="414"/>
      <c r="AN8" s="414"/>
      <c r="AO8" s="414"/>
      <c r="AP8" s="414"/>
      <c r="AQ8" s="414"/>
      <c r="AR8" s="416"/>
      <c r="AS8" s="414"/>
      <c r="AT8" s="414"/>
      <c r="AU8" s="414"/>
      <c r="AV8" s="414"/>
      <c r="AW8" s="414"/>
      <c r="AX8" s="414"/>
      <c r="AY8" s="414"/>
      <c r="AZ8" s="414"/>
      <c r="BA8" s="414"/>
      <c r="BB8" s="414"/>
      <c r="BC8" s="414"/>
      <c r="BD8" s="414"/>
      <c r="BE8" s="414"/>
      <c r="BF8" s="414"/>
      <c r="BG8" s="414"/>
      <c r="BH8" s="416"/>
      <c r="BI8" s="414"/>
      <c r="BJ8" s="414"/>
      <c r="BK8" s="414"/>
      <c r="BL8" s="414"/>
      <c r="BM8" s="422"/>
      <c r="BN8" s="148" t="str">
        <f t="shared" si="5"/>
        <v/>
      </c>
      <c r="BO8" s="3" t="str">
        <f t="shared" si="6"/>
        <v/>
      </c>
      <c r="BP8" s="3" t="str">
        <f t="shared" si="7"/>
        <v/>
      </c>
      <c r="BQ8" s="3" t="str">
        <f t="shared" si="8"/>
        <v/>
      </c>
      <c r="BR8" s="3" t="str">
        <f t="shared" si="9"/>
        <v/>
      </c>
      <c r="BS8" s="3" t="str">
        <f t="shared" si="10"/>
        <v/>
      </c>
      <c r="BT8" s="3" t="str">
        <f t="shared" si="11"/>
        <v/>
      </c>
      <c r="BU8" s="3" t="str">
        <f t="shared" si="12"/>
        <v/>
      </c>
      <c r="BV8" s="3" t="str">
        <f t="shared" si="13"/>
        <v/>
      </c>
    </row>
    <row r="9" spans="1:74" s="3" customFormat="1" ht="11.25" customHeight="1" thickBot="1" x14ac:dyDescent="0.25">
      <c r="A9" s="384">
        <f t="shared" si="0"/>
        <v>0</v>
      </c>
      <c r="B9" s="384">
        <f t="shared" si="1"/>
        <v>0</v>
      </c>
      <c r="C9" s="385">
        <f t="shared" si="2"/>
        <v>0</v>
      </c>
      <c r="D9" s="33">
        <f t="shared" si="3"/>
        <v>0</v>
      </c>
      <c r="E9" s="34">
        <f t="shared" si="4"/>
        <v>0</v>
      </c>
      <c r="F9" s="146">
        <v>5</v>
      </c>
      <c r="G9" s="307"/>
      <c r="H9" s="311"/>
      <c r="I9" s="288"/>
      <c r="J9" s="143"/>
      <c r="K9" s="141"/>
      <c r="L9" s="163"/>
      <c r="M9" s="413"/>
      <c r="N9" s="414"/>
      <c r="O9" s="414"/>
      <c r="P9" s="414"/>
      <c r="Q9" s="414"/>
      <c r="R9" s="414"/>
      <c r="S9" s="414"/>
      <c r="T9" s="414"/>
      <c r="U9" s="414"/>
      <c r="V9" s="414"/>
      <c r="W9" s="414"/>
      <c r="X9" s="414"/>
      <c r="Y9" s="414"/>
      <c r="Z9" s="414"/>
      <c r="AA9" s="414"/>
      <c r="AB9" s="416"/>
      <c r="AC9" s="414"/>
      <c r="AD9" s="414"/>
      <c r="AE9" s="414"/>
      <c r="AF9" s="414"/>
      <c r="AG9" s="414"/>
      <c r="AH9" s="414"/>
      <c r="AI9" s="414"/>
      <c r="AJ9" s="414"/>
      <c r="AK9" s="414"/>
      <c r="AL9" s="414"/>
      <c r="AM9" s="414"/>
      <c r="AN9" s="414"/>
      <c r="AO9" s="414"/>
      <c r="AP9" s="414"/>
      <c r="AQ9" s="414"/>
      <c r="AR9" s="416"/>
      <c r="AS9" s="414"/>
      <c r="AT9" s="414"/>
      <c r="AU9" s="414"/>
      <c r="AV9" s="414"/>
      <c r="AW9" s="414"/>
      <c r="AX9" s="414"/>
      <c r="AY9" s="414"/>
      <c r="AZ9" s="414"/>
      <c r="BA9" s="414"/>
      <c r="BB9" s="414"/>
      <c r="BC9" s="414"/>
      <c r="BD9" s="414"/>
      <c r="BE9" s="414"/>
      <c r="BF9" s="414"/>
      <c r="BG9" s="414"/>
      <c r="BH9" s="416"/>
      <c r="BI9" s="414"/>
      <c r="BJ9" s="414"/>
      <c r="BK9" s="414"/>
      <c r="BL9" s="414"/>
      <c r="BM9" s="422"/>
      <c r="BN9" s="148" t="str">
        <f t="shared" si="5"/>
        <v/>
      </c>
      <c r="BO9" s="3" t="str">
        <f t="shared" si="6"/>
        <v/>
      </c>
      <c r="BP9" s="3" t="str">
        <f t="shared" si="7"/>
        <v/>
      </c>
      <c r="BQ9" s="3" t="str">
        <f t="shared" si="8"/>
        <v/>
      </c>
      <c r="BR9" s="3" t="str">
        <f t="shared" si="9"/>
        <v/>
      </c>
      <c r="BS9" s="3" t="str">
        <f t="shared" si="10"/>
        <v/>
      </c>
      <c r="BT9" s="3" t="str">
        <f t="shared" si="11"/>
        <v/>
      </c>
      <c r="BU9" s="3" t="str">
        <f t="shared" si="12"/>
        <v/>
      </c>
      <c r="BV9" s="3" t="str">
        <f t="shared" si="13"/>
        <v/>
      </c>
    </row>
    <row r="10" spans="1:74" s="3" customFormat="1" ht="11.25" customHeight="1" thickBot="1" x14ac:dyDescent="0.25">
      <c r="A10" s="384">
        <f t="shared" si="0"/>
        <v>0</v>
      </c>
      <c r="B10" s="384">
        <f t="shared" si="1"/>
        <v>0</v>
      </c>
      <c r="C10" s="385">
        <f t="shared" si="2"/>
        <v>0</v>
      </c>
      <c r="D10" s="33">
        <f t="shared" si="3"/>
        <v>0</v>
      </c>
      <c r="E10" s="34">
        <f t="shared" si="4"/>
        <v>0</v>
      </c>
      <c r="F10" s="146">
        <v>6</v>
      </c>
      <c r="G10" s="307"/>
      <c r="H10" s="311"/>
      <c r="I10" s="288"/>
      <c r="J10" s="411"/>
      <c r="K10" s="141"/>
      <c r="L10" s="161"/>
      <c r="M10" s="413"/>
      <c r="N10" s="414"/>
      <c r="O10" s="414"/>
      <c r="P10" s="414"/>
      <c r="Q10" s="414"/>
      <c r="R10" s="414"/>
      <c r="S10" s="414"/>
      <c r="T10" s="414"/>
      <c r="U10" s="414"/>
      <c r="V10" s="414"/>
      <c r="W10" s="414"/>
      <c r="X10" s="414"/>
      <c r="Y10" s="414"/>
      <c r="Z10" s="414"/>
      <c r="AA10" s="414"/>
      <c r="AB10" s="416"/>
      <c r="AC10" s="414"/>
      <c r="AD10" s="414"/>
      <c r="AE10" s="414"/>
      <c r="AF10" s="414"/>
      <c r="AG10" s="414"/>
      <c r="AH10" s="414"/>
      <c r="AI10" s="414"/>
      <c r="AJ10" s="414"/>
      <c r="AK10" s="414"/>
      <c r="AL10" s="414"/>
      <c r="AM10" s="414"/>
      <c r="AN10" s="414"/>
      <c r="AO10" s="414"/>
      <c r="AP10" s="414"/>
      <c r="AQ10" s="414"/>
      <c r="AR10" s="416"/>
      <c r="AS10" s="414"/>
      <c r="AT10" s="414"/>
      <c r="AU10" s="414"/>
      <c r="AV10" s="414"/>
      <c r="AW10" s="414"/>
      <c r="AX10" s="414"/>
      <c r="AY10" s="414"/>
      <c r="AZ10" s="414"/>
      <c r="BA10" s="414"/>
      <c r="BB10" s="414"/>
      <c r="BC10" s="414"/>
      <c r="BD10" s="414"/>
      <c r="BE10" s="414"/>
      <c r="BF10" s="414"/>
      <c r="BG10" s="414"/>
      <c r="BH10" s="416"/>
      <c r="BI10" s="414"/>
      <c r="BJ10" s="414"/>
      <c r="BK10" s="414"/>
      <c r="BL10" s="414"/>
      <c r="BM10" s="422"/>
      <c r="BN10" s="148" t="str">
        <f t="shared" si="5"/>
        <v/>
      </c>
      <c r="BO10" s="3" t="str">
        <f t="shared" si="6"/>
        <v/>
      </c>
      <c r="BP10" s="3" t="str">
        <f t="shared" si="7"/>
        <v/>
      </c>
      <c r="BQ10" s="3" t="str">
        <f t="shared" si="8"/>
        <v/>
      </c>
      <c r="BR10" s="3" t="str">
        <f t="shared" si="9"/>
        <v/>
      </c>
      <c r="BS10" s="3" t="str">
        <f t="shared" si="10"/>
        <v/>
      </c>
      <c r="BT10" s="3" t="str">
        <f t="shared" si="11"/>
        <v/>
      </c>
      <c r="BU10" s="3" t="str">
        <f t="shared" si="12"/>
        <v/>
      </c>
      <c r="BV10" s="3" t="str">
        <f t="shared" si="13"/>
        <v/>
      </c>
    </row>
    <row r="11" spans="1:74" s="3" customFormat="1" ht="11.25" customHeight="1" thickBot="1" x14ac:dyDescent="0.25">
      <c r="A11" s="384">
        <f t="shared" si="0"/>
        <v>0</v>
      </c>
      <c r="B11" s="384">
        <f t="shared" si="1"/>
        <v>0</v>
      </c>
      <c r="C11" s="385">
        <f t="shared" si="2"/>
        <v>0</v>
      </c>
      <c r="D11" s="33">
        <f t="shared" si="3"/>
        <v>0</v>
      </c>
      <c r="E11" s="34">
        <f t="shared" si="4"/>
        <v>0</v>
      </c>
      <c r="F11" s="146">
        <v>7</v>
      </c>
      <c r="G11" s="307"/>
      <c r="H11" s="311"/>
      <c r="I11" s="288"/>
      <c r="J11" s="143"/>
      <c r="K11" s="141"/>
      <c r="L11" s="161"/>
      <c r="M11" s="413"/>
      <c r="N11" s="414"/>
      <c r="O11" s="414"/>
      <c r="P11" s="414"/>
      <c r="Q11" s="414"/>
      <c r="R11" s="414"/>
      <c r="S11" s="414"/>
      <c r="T11" s="414"/>
      <c r="U11" s="414"/>
      <c r="V11" s="414"/>
      <c r="W11" s="414"/>
      <c r="X11" s="414"/>
      <c r="Y11" s="414"/>
      <c r="Z11" s="414"/>
      <c r="AA11" s="414"/>
      <c r="AB11" s="416"/>
      <c r="AC11" s="414"/>
      <c r="AD11" s="414"/>
      <c r="AE11" s="414"/>
      <c r="AF11" s="414"/>
      <c r="AG11" s="414"/>
      <c r="AH11" s="414"/>
      <c r="AI11" s="414"/>
      <c r="AJ11" s="414"/>
      <c r="AK11" s="414"/>
      <c r="AL11" s="414"/>
      <c r="AM11" s="414"/>
      <c r="AN11" s="414"/>
      <c r="AO11" s="414"/>
      <c r="AP11" s="414"/>
      <c r="AQ11" s="414"/>
      <c r="AR11" s="416"/>
      <c r="AS11" s="414"/>
      <c r="AT11" s="414"/>
      <c r="AU11" s="414"/>
      <c r="AV11" s="414"/>
      <c r="AW11" s="414"/>
      <c r="AX11" s="414"/>
      <c r="AY11" s="414"/>
      <c r="AZ11" s="414"/>
      <c r="BA11" s="414"/>
      <c r="BB11" s="414"/>
      <c r="BC11" s="414"/>
      <c r="BD11" s="414"/>
      <c r="BE11" s="414"/>
      <c r="BF11" s="414"/>
      <c r="BG11" s="414"/>
      <c r="BH11" s="416"/>
      <c r="BI11" s="414"/>
      <c r="BJ11" s="414"/>
      <c r="BK11" s="414"/>
      <c r="BL11" s="414"/>
      <c r="BM11" s="422"/>
      <c r="BN11" s="148" t="str">
        <f t="shared" si="5"/>
        <v/>
      </c>
      <c r="BO11" s="3" t="str">
        <f t="shared" si="6"/>
        <v/>
      </c>
      <c r="BP11" s="3" t="str">
        <f t="shared" si="7"/>
        <v/>
      </c>
      <c r="BQ11" s="3" t="str">
        <f t="shared" si="8"/>
        <v/>
      </c>
      <c r="BR11" s="3" t="str">
        <f t="shared" si="9"/>
        <v/>
      </c>
      <c r="BS11" s="3" t="str">
        <f t="shared" si="10"/>
        <v/>
      </c>
      <c r="BT11" s="3" t="str">
        <f t="shared" si="11"/>
        <v/>
      </c>
      <c r="BU11" s="3" t="str">
        <f t="shared" si="12"/>
        <v/>
      </c>
      <c r="BV11" s="3" t="str">
        <f t="shared" si="13"/>
        <v/>
      </c>
    </row>
    <row r="12" spans="1:74" s="3" customFormat="1" ht="11.25" customHeight="1" thickBot="1" x14ac:dyDescent="0.25">
      <c r="A12" s="384">
        <f t="shared" si="0"/>
        <v>0</v>
      </c>
      <c r="B12" s="384">
        <f t="shared" si="1"/>
        <v>0</v>
      </c>
      <c r="C12" s="385">
        <f t="shared" si="2"/>
        <v>0</v>
      </c>
      <c r="D12" s="33">
        <f t="shared" si="3"/>
        <v>0</v>
      </c>
      <c r="E12" s="34">
        <f t="shared" si="4"/>
        <v>0</v>
      </c>
      <c r="F12" s="146">
        <v>8</v>
      </c>
      <c r="G12" s="307"/>
      <c r="H12" s="311"/>
      <c r="I12" s="288"/>
      <c r="J12" s="143"/>
      <c r="K12" s="141"/>
      <c r="L12" s="161"/>
      <c r="M12" s="413"/>
      <c r="N12" s="414"/>
      <c r="O12" s="414"/>
      <c r="P12" s="414"/>
      <c r="Q12" s="414"/>
      <c r="R12" s="414"/>
      <c r="S12" s="414"/>
      <c r="T12" s="414"/>
      <c r="U12" s="414"/>
      <c r="V12" s="414"/>
      <c r="W12" s="414"/>
      <c r="X12" s="414"/>
      <c r="Y12" s="414"/>
      <c r="Z12" s="414"/>
      <c r="AA12" s="414"/>
      <c r="AB12" s="416"/>
      <c r="AC12" s="414"/>
      <c r="AD12" s="414"/>
      <c r="AE12" s="414"/>
      <c r="AF12" s="414"/>
      <c r="AG12" s="414"/>
      <c r="AH12" s="414"/>
      <c r="AI12" s="414"/>
      <c r="AJ12" s="414"/>
      <c r="AK12" s="414"/>
      <c r="AL12" s="414"/>
      <c r="AM12" s="414"/>
      <c r="AN12" s="414"/>
      <c r="AO12" s="414"/>
      <c r="AP12" s="414"/>
      <c r="AQ12" s="414"/>
      <c r="AR12" s="416"/>
      <c r="AS12" s="414"/>
      <c r="AT12" s="414"/>
      <c r="AU12" s="414"/>
      <c r="AV12" s="414"/>
      <c r="AW12" s="414"/>
      <c r="AX12" s="414"/>
      <c r="AY12" s="414"/>
      <c r="AZ12" s="414"/>
      <c r="BA12" s="414"/>
      <c r="BB12" s="414"/>
      <c r="BC12" s="414"/>
      <c r="BD12" s="414"/>
      <c r="BE12" s="414"/>
      <c r="BF12" s="414"/>
      <c r="BG12" s="414"/>
      <c r="BH12" s="416"/>
      <c r="BI12" s="414"/>
      <c r="BJ12" s="414"/>
      <c r="BK12" s="414"/>
      <c r="BL12" s="414"/>
      <c r="BM12" s="422"/>
      <c r="BN12" s="148" t="str">
        <f t="shared" si="5"/>
        <v/>
      </c>
      <c r="BO12" s="3" t="str">
        <f t="shared" si="6"/>
        <v/>
      </c>
      <c r="BP12" s="3" t="str">
        <f t="shared" si="7"/>
        <v/>
      </c>
      <c r="BQ12" s="3" t="str">
        <f t="shared" si="8"/>
        <v/>
      </c>
      <c r="BR12" s="3" t="str">
        <f t="shared" si="9"/>
        <v/>
      </c>
      <c r="BS12" s="3" t="str">
        <f t="shared" si="10"/>
        <v/>
      </c>
      <c r="BT12" s="3" t="str">
        <f t="shared" si="11"/>
        <v/>
      </c>
      <c r="BU12" s="3" t="str">
        <f t="shared" si="12"/>
        <v/>
      </c>
      <c r="BV12" s="3" t="str">
        <f t="shared" si="13"/>
        <v/>
      </c>
    </row>
    <row r="13" spans="1:74" s="3" customFormat="1" ht="11.25" customHeight="1" thickBot="1" x14ac:dyDescent="0.25">
      <c r="A13" s="384">
        <f t="shared" si="0"/>
        <v>0</v>
      </c>
      <c r="B13" s="384">
        <f t="shared" si="1"/>
        <v>0</v>
      </c>
      <c r="C13" s="385">
        <f t="shared" si="2"/>
        <v>0</v>
      </c>
      <c r="D13" s="33">
        <f t="shared" si="3"/>
        <v>0</v>
      </c>
      <c r="E13" s="34">
        <f t="shared" si="4"/>
        <v>0</v>
      </c>
      <c r="F13" s="146">
        <v>9</v>
      </c>
      <c r="G13" s="307"/>
      <c r="H13" s="311"/>
      <c r="I13" s="288"/>
      <c r="J13" s="143"/>
      <c r="K13" s="141"/>
      <c r="L13" s="161"/>
      <c r="M13" s="413"/>
      <c r="N13" s="414"/>
      <c r="O13" s="414"/>
      <c r="P13" s="414"/>
      <c r="Q13" s="414"/>
      <c r="R13" s="414"/>
      <c r="S13" s="414"/>
      <c r="T13" s="414"/>
      <c r="U13" s="414"/>
      <c r="V13" s="414"/>
      <c r="W13" s="414"/>
      <c r="X13" s="414"/>
      <c r="Y13" s="414"/>
      <c r="Z13" s="414"/>
      <c r="AA13" s="414"/>
      <c r="AB13" s="416"/>
      <c r="AC13" s="414"/>
      <c r="AD13" s="414"/>
      <c r="AE13" s="414"/>
      <c r="AF13" s="414"/>
      <c r="AG13" s="414"/>
      <c r="AH13" s="414"/>
      <c r="AI13" s="414"/>
      <c r="AJ13" s="414"/>
      <c r="AK13" s="414"/>
      <c r="AL13" s="414"/>
      <c r="AM13" s="414"/>
      <c r="AN13" s="414"/>
      <c r="AO13" s="414"/>
      <c r="AP13" s="414"/>
      <c r="AQ13" s="414"/>
      <c r="AR13" s="416"/>
      <c r="AS13" s="414"/>
      <c r="AT13" s="414"/>
      <c r="AU13" s="414"/>
      <c r="AV13" s="414"/>
      <c r="AW13" s="414"/>
      <c r="AX13" s="414"/>
      <c r="AY13" s="414"/>
      <c r="AZ13" s="414"/>
      <c r="BA13" s="414"/>
      <c r="BB13" s="414"/>
      <c r="BC13" s="414"/>
      <c r="BD13" s="414"/>
      <c r="BE13" s="414"/>
      <c r="BF13" s="414"/>
      <c r="BG13" s="414"/>
      <c r="BH13" s="416"/>
      <c r="BI13" s="414"/>
      <c r="BJ13" s="414"/>
      <c r="BK13" s="414"/>
      <c r="BL13" s="414"/>
      <c r="BM13" s="422"/>
      <c r="BN13" s="148" t="str">
        <f t="shared" si="5"/>
        <v/>
      </c>
      <c r="BO13" s="3" t="str">
        <f t="shared" si="6"/>
        <v/>
      </c>
      <c r="BP13" s="3" t="str">
        <f t="shared" si="7"/>
        <v/>
      </c>
      <c r="BQ13" s="3" t="str">
        <f t="shared" si="8"/>
        <v/>
      </c>
      <c r="BR13" s="3" t="str">
        <f t="shared" si="9"/>
        <v/>
      </c>
      <c r="BS13" s="3" t="str">
        <f t="shared" si="10"/>
        <v/>
      </c>
      <c r="BT13" s="3" t="str">
        <f t="shared" si="11"/>
        <v/>
      </c>
      <c r="BU13" s="3" t="str">
        <f t="shared" si="12"/>
        <v/>
      </c>
      <c r="BV13" s="3" t="str">
        <f t="shared" si="13"/>
        <v/>
      </c>
    </row>
    <row r="14" spans="1:74" s="3" customFormat="1" ht="11.25" customHeight="1" thickBot="1" x14ac:dyDescent="0.25">
      <c r="A14" s="384">
        <f t="shared" si="0"/>
        <v>0</v>
      </c>
      <c r="B14" s="384">
        <f t="shared" si="1"/>
        <v>0</v>
      </c>
      <c r="C14" s="385">
        <f t="shared" si="2"/>
        <v>0</v>
      </c>
      <c r="D14" s="33">
        <f t="shared" si="3"/>
        <v>0</v>
      </c>
      <c r="E14" s="34">
        <f t="shared" si="4"/>
        <v>0</v>
      </c>
      <c r="F14" s="146">
        <v>10</v>
      </c>
      <c r="G14" s="307"/>
      <c r="H14" s="311"/>
      <c r="I14" s="288"/>
      <c r="J14" s="143"/>
      <c r="K14" s="141"/>
      <c r="L14" s="162"/>
      <c r="M14" s="413"/>
      <c r="N14" s="414"/>
      <c r="O14" s="414"/>
      <c r="P14" s="414"/>
      <c r="Q14" s="414"/>
      <c r="R14" s="414"/>
      <c r="S14" s="414"/>
      <c r="T14" s="414"/>
      <c r="U14" s="414"/>
      <c r="V14" s="414"/>
      <c r="W14" s="414"/>
      <c r="X14" s="414"/>
      <c r="Y14" s="414"/>
      <c r="Z14" s="414"/>
      <c r="AA14" s="414"/>
      <c r="AB14" s="416"/>
      <c r="AC14" s="414"/>
      <c r="AD14" s="414"/>
      <c r="AE14" s="414"/>
      <c r="AF14" s="414"/>
      <c r="AG14" s="414"/>
      <c r="AH14" s="414"/>
      <c r="AI14" s="414"/>
      <c r="AJ14" s="414"/>
      <c r="AK14" s="414"/>
      <c r="AL14" s="414"/>
      <c r="AM14" s="414"/>
      <c r="AN14" s="414"/>
      <c r="AO14" s="414"/>
      <c r="AP14" s="414"/>
      <c r="AQ14" s="414"/>
      <c r="AR14" s="416"/>
      <c r="AS14" s="414"/>
      <c r="AT14" s="414"/>
      <c r="AU14" s="414"/>
      <c r="AV14" s="414"/>
      <c r="AW14" s="414"/>
      <c r="AX14" s="414"/>
      <c r="AY14" s="414"/>
      <c r="AZ14" s="414"/>
      <c r="BA14" s="414"/>
      <c r="BB14" s="414"/>
      <c r="BC14" s="414"/>
      <c r="BD14" s="414"/>
      <c r="BE14" s="414"/>
      <c r="BF14" s="414"/>
      <c r="BG14" s="414"/>
      <c r="BH14" s="416"/>
      <c r="BI14" s="414"/>
      <c r="BJ14" s="414"/>
      <c r="BK14" s="414"/>
      <c r="BL14" s="414"/>
      <c r="BM14" s="422"/>
      <c r="BN14" s="148" t="str">
        <f t="shared" si="5"/>
        <v/>
      </c>
      <c r="BO14" s="3" t="str">
        <f t="shared" si="6"/>
        <v/>
      </c>
      <c r="BP14" s="3" t="str">
        <f t="shared" si="7"/>
        <v/>
      </c>
      <c r="BQ14" s="3" t="str">
        <f t="shared" si="8"/>
        <v/>
      </c>
      <c r="BR14" s="3" t="str">
        <f t="shared" si="9"/>
        <v/>
      </c>
      <c r="BS14" s="3" t="str">
        <f t="shared" si="10"/>
        <v/>
      </c>
      <c r="BT14" s="3" t="str">
        <f t="shared" si="11"/>
        <v/>
      </c>
      <c r="BU14" s="3" t="str">
        <f t="shared" si="12"/>
        <v/>
      </c>
      <c r="BV14" s="3" t="str">
        <f t="shared" si="13"/>
        <v/>
      </c>
    </row>
    <row r="15" spans="1:74" s="3" customFormat="1" ht="11.25" customHeight="1" thickBot="1" x14ac:dyDescent="0.25">
      <c r="A15" s="384">
        <f t="shared" si="0"/>
        <v>0</v>
      </c>
      <c r="B15" s="384">
        <f t="shared" si="1"/>
        <v>0</v>
      </c>
      <c r="C15" s="385">
        <f t="shared" si="2"/>
        <v>0</v>
      </c>
      <c r="D15" s="33">
        <f t="shared" si="3"/>
        <v>0</v>
      </c>
      <c r="E15" s="34">
        <f t="shared" si="4"/>
        <v>0</v>
      </c>
      <c r="F15" s="146">
        <v>11</v>
      </c>
      <c r="G15" s="307"/>
      <c r="H15" s="311"/>
      <c r="I15" s="288"/>
      <c r="J15" s="143"/>
      <c r="K15" s="141"/>
      <c r="L15" s="163"/>
      <c r="M15" s="413"/>
      <c r="N15" s="414"/>
      <c r="O15" s="414"/>
      <c r="P15" s="414"/>
      <c r="Q15" s="414"/>
      <c r="R15" s="414"/>
      <c r="S15" s="414"/>
      <c r="T15" s="414"/>
      <c r="U15" s="414"/>
      <c r="V15" s="414"/>
      <c r="W15" s="414"/>
      <c r="X15" s="414"/>
      <c r="Y15" s="414"/>
      <c r="Z15" s="414"/>
      <c r="AA15" s="414"/>
      <c r="AB15" s="416"/>
      <c r="AC15" s="414"/>
      <c r="AD15" s="414"/>
      <c r="AE15" s="414"/>
      <c r="AF15" s="414"/>
      <c r="AG15" s="414"/>
      <c r="AH15" s="414"/>
      <c r="AI15" s="414"/>
      <c r="AJ15" s="414"/>
      <c r="AK15" s="414"/>
      <c r="AL15" s="414"/>
      <c r="AM15" s="414"/>
      <c r="AN15" s="414"/>
      <c r="AO15" s="414"/>
      <c r="AP15" s="414"/>
      <c r="AQ15" s="414"/>
      <c r="AR15" s="416"/>
      <c r="AS15" s="414"/>
      <c r="AT15" s="414"/>
      <c r="AU15" s="414"/>
      <c r="AV15" s="414"/>
      <c r="AW15" s="414"/>
      <c r="AX15" s="414"/>
      <c r="AY15" s="414"/>
      <c r="AZ15" s="414"/>
      <c r="BA15" s="414"/>
      <c r="BB15" s="414"/>
      <c r="BC15" s="414"/>
      <c r="BD15" s="414"/>
      <c r="BE15" s="414"/>
      <c r="BF15" s="414"/>
      <c r="BG15" s="414"/>
      <c r="BH15" s="416"/>
      <c r="BI15" s="414"/>
      <c r="BJ15" s="414"/>
      <c r="BK15" s="414"/>
      <c r="BL15" s="414"/>
      <c r="BM15" s="422"/>
      <c r="BN15" s="148" t="str">
        <f t="shared" si="5"/>
        <v/>
      </c>
      <c r="BO15" s="3" t="str">
        <f t="shared" si="6"/>
        <v/>
      </c>
      <c r="BP15" s="3" t="str">
        <f t="shared" si="7"/>
        <v/>
      </c>
      <c r="BQ15" s="3" t="str">
        <f t="shared" si="8"/>
        <v/>
      </c>
      <c r="BR15" s="3" t="str">
        <f t="shared" si="9"/>
        <v/>
      </c>
      <c r="BS15" s="3" t="str">
        <f t="shared" si="10"/>
        <v/>
      </c>
      <c r="BT15" s="3" t="str">
        <f t="shared" si="11"/>
        <v/>
      </c>
      <c r="BU15" s="3" t="str">
        <f t="shared" si="12"/>
        <v/>
      </c>
      <c r="BV15" s="3" t="str">
        <f t="shared" si="13"/>
        <v/>
      </c>
    </row>
    <row r="16" spans="1:74" s="3" customFormat="1" ht="11.25" customHeight="1" thickBot="1" x14ac:dyDescent="0.25">
      <c r="A16" s="384">
        <f t="shared" si="0"/>
        <v>0</v>
      </c>
      <c r="B16" s="384">
        <f t="shared" si="1"/>
        <v>0</v>
      </c>
      <c r="C16" s="385">
        <f t="shared" si="2"/>
        <v>0</v>
      </c>
      <c r="D16" s="33">
        <f t="shared" si="3"/>
        <v>0</v>
      </c>
      <c r="E16" s="34">
        <f t="shared" si="4"/>
        <v>0</v>
      </c>
      <c r="F16" s="146">
        <v>12</v>
      </c>
      <c r="G16" s="307"/>
      <c r="H16" s="311"/>
      <c r="I16" s="288"/>
      <c r="J16" s="143"/>
      <c r="K16" s="141"/>
      <c r="L16" s="412"/>
      <c r="M16" s="413"/>
      <c r="N16" s="414"/>
      <c r="O16" s="414"/>
      <c r="P16" s="414"/>
      <c r="Q16" s="414"/>
      <c r="R16" s="414"/>
      <c r="S16" s="414"/>
      <c r="T16" s="414"/>
      <c r="U16" s="414"/>
      <c r="V16" s="414"/>
      <c r="W16" s="414"/>
      <c r="X16" s="418"/>
      <c r="Y16" s="416"/>
      <c r="Z16" s="414"/>
      <c r="AA16" s="414"/>
      <c r="AB16" s="416"/>
      <c r="AC16" s="414"/>
      <c r="AD16" s="414"/>
      <c r="AE16" s="414"/>
      <c r="AF16" s="414"/>
      <c r="AG16" s="414"/>
      <c r="AH16" s="414"/>
      <c r="AI16" s="414"/>
      <c r="AJ16" s="414"/>
      <c r="AK16" s="414"/>
      <c r="AL16" s="414"/>
      <c r="AM16" s="414"/>
      <c r="AN16" s="418"/>
      <c r="AO16" s="416"/>
      <c r="AP16" s="414"/>
      <c r="AQ16" s="414"/>
      <c r="AR16" s="416"/>
      <c r="AS16" s="414"/>
      <c r="AT16" s="414"/>
      <c r="AU16" s="414"/>
      <c r="AV16" s="414"/>
      <c r="AW16" s="414"/>
      <c r="AX16" s="414"/>
      <c r="AY16" s="414"/>
      <c r="AZ16" s="414"/>
      <c r="BA16" s="414"/>
      <c r="BB16" s="414"/>
      <c r="BC16" s="414"/>
      <c r="BD16" s="418"/>
      <c r="BE16" s="416"/>
      <c r="BF16" s="414"/>
      <c r="BG16" s="414"/>
      <c r="BH16" s="416"/>
      <c r="BI16" s="414"/>
      <c r="BJ16" s="414"/>
      <c r="BK16" s="414"/>
      <c r="BL16" s="414"/>
      <c r="BM16" s="422"/>
      <c r="BN16" s="148" t="str">
        <f t="shared" si="5"/>
        <v/>
      </c>
      <c r="BO16" s="3" t="str">
        <f t="shared" si="6"/>
        <v/>
      </c>
      <c r="BP16" s="3" t="str">
        <f t="shared" si="7"/>
        <v/>
      </c>
      <c r="BQ16" s="3" t="str">
        <f t="shared" si="8"/>
        <v/>
      </c>
      <c r="BR16" s="3" t="str">
        <f t="shared" si="9"/>
        <v/>
      </c>
      <c r="BS16" s="3" t="str">
        <f t="shared" si="10"/>
        <v/>
      </c>
      <c r="BT16" s="3" t="str">
        <f t="shared" si="11"/>
        <v/>
      </c>
      <c r="BU16" s="3" t="str">
        <f t="shared" si="12"/>
        <v/>
      </c>
      <c r="BV16" s="3" t="str">
        <f t="shared" si="13"/>
        <v/>
      </c>
    </row>
    <row r="17" spans="1:74" s="3" customFormat="1" ht="11.25" customHeight="1" thickBot="1" x14ac:dyDescent="0.25">
      <c r="A17" s="384">
        <f t="shared" si="0"/>
        <v>0</v>
      </c>
      <c r="B17" s="384">
        <f t="shared" si="1"/>
        <v>0</v>
      </c>
      <c r="C17" s="385">
        <f t="shared" si="2"/>
        <v>0</v>
      </c>
      <c r="D17" s="33">
        <f t="shared" si="3"/>
        <v>0</v>
      </c>
      <c r="E17" s="34">
        <f t="shared" si="4"/>
        <v>0</v>
      </c>
      <c r="F17" s="146">
        <v>13</v>
      </c>
      <c r="G17" s="307"/>
      <c r="H17" s="311"/>
      <c r="I17" s="288"/>
      <c r="J17" s="143"/>
      <c r="K17" s="141"/>
      <c r="L17" s="163"/>
      <c r="M17" s="413"/>
      <c r="N17" s="414"/>
      <c r="O17" s="414"/>
      <c r="P17" s="414"/>
      <c r="Q17" s="414"/>
      <c r="R17" s="414"/>
      <c r="S17" s="414"/>
      <c r="T17" s="414"/>
      <c r="U17" s="414"/>
      <c r="V17" s="414"/>
      <c r="W17" s="414"/>
      <c r="X17" s="414"/>
      <c r="Y17" s="414"/>
      <c r="Z17" s="414"/>
      <c r="AA17" s="414"/>
      <c r="AB17" s="416"/>
      <c r="AC17" s="414"/>
      <c r="AD17" s="414"/>
      <c r="AE17" s="414"/>
      <c r="AF17" s="414"/>
      <c r="AG17" s="414"/>
      <c r="AH17" s="414"/>
      <c r="AI17" s="414"/>
      <c r="AJ17" s="414"/>
      <c r="AK17" s="414"/>
      <c r="AL17" s="414"/>
      <c r="AM17" s="414"/>
      <c r="AN17" s="414"/>
      <c r="AO17" s="414"/>
      <c r="AP17" s="414"/>
      <c r="AQ17" s="414"/>
      <c r="AR17" s="416"/>
      <c r="AS17" s="414"/>
      <c r="AT17" s="414"/>
      <c r="AU17" s="414"/>
      <c r="AV17" s="414"/>
      <c r="AW17" s="414"/>
      <c r="AX17" s="414"/>
      <c r="AY17" s="414"/>
      <c r="AZ17" s="414"/>
      <c r="BA17" s="414"/>
      <c r="BB17" s="414"/>
      <c r="BC17" s="414"/>
      <c r="BD17" s="414"/>
      <c r="BE17" s="414"/>
      <c r="BF17" s="414"/>
      <c r="BG17" s="414"/>
      <c r="BH17" s="416"/>
      <c r="BI17" s="414"/>
      <c r="BJ17" s="414"/>
      <c r="BK17" s="414"/>
      <c r="BL17" s="414"/>
      <c r="BM17" s="422"/>
      <c r="BN17" s="148" t="str">
        <f t="shared" si="5"/>
        <v/>
      </c>
      <c r="BO17" s="3" t="str">
        <f t="shared" si="6"/>
        <v/>
      </c>
      <c r="BP17" s="3" t="str">
        <f t="shared" si="7"/>
        <v/>
      </c>
      <c r="BQ17" s="3" t="str">
        <f t="shared" si="8"/>
        <v/>
      </c>
      <c r="BR17" s="3" t="str">
        <f t="shared" si="9"/>
        <v/>
      </c>
      <c r="BS17" s="3" t="str">
        <f t="shared" si="10"/>
        <v/>
      </c>
      <c r="BT17" s="3" t="str">
        <f t="shared" si="11"/>
        <v/>
      </c>
      <c r="BU17" s="3" t="str">
        <f t="shared" si="12"/>
        <v/>
      </c>
      <c r="BV17" s="3" t="str">
        <f t="shared" si="13"/>
        <v/>
      </c>
    </row>
    <row r="18" spans="1:74" s="3" customFormat="1" ht="11.25" customHeight="1" thickBot="1" x14ac:dyDescent="0.25">
      <c r="A18" s="384">
        <f t="shared" si="0"/>
        <v>0</v>
      </c>
      <c r="B18" s="384">
        <f t="shared" si="1"/>
        <v>0</v>
      </c>
      <c r="C18" s="385">
        <f t="shared" si="2"/>
        <v>0</v>
      </c>
      <c r="D18" s="33">
        <f t="shared" si="3"/>
        <v>0</v>
      </c>
      <c r="E18" s="34">
        <f t="shared" si="4"/>
        <v>0</v>
      </c>
      <c r="F18" s="146">
        <v>14</v>
      </c>
      <c r="G18" s="307"/>
      <c r="H18" s="311"/>
      <c r="I18" s="288"/>
      <c r="J18" s="143"/>
      <c r="K18" s="141"/>
      <c r="L18" s="162"/>
      <c r="M18" s="413"/>
      <c r="N18" s="414"/>
      <c r="O18" s="414"/>
      <c r="P18" s="414"/>
      <c r="Q18" s="414"/>
      <c r="R18" s="414"/>
      <c r="S18" s="414"/>
      <c r="T18" s="414"/>
      <c r="U18" s="414"/>
      <c r="V18" s="414"/>
      <c r="W18" s="414"/>
      <c r="X18" s="414"/>
      <c r="Y18" s="414"/>
      <c r="Z18" s="414"/>
      <c r="AA18" s="414"/>
      <c r="AB18" s="416"/>
      <c r="AC18" s="414"/>
      <c r="AD18" s="414"/>
      <c r="AE18" s="414"/>
      <c r="AF18" s="414"/>
      <c r="AG18" s="414"/>
      <c r="AH18" s="414"/>
      <c r="AI18" s="414"/>
      <c r="AJ18" s="414"/>
      <c r="AK18" s="414"/>
      <c r="AL18" s="414"/>
      <c r="AM18" s="414"/>
      <c r="AN18" s="414"/>
      <c r="AO18" s="414"/>
      <c r="AP18" s="414"/>
      <c r="AQ18" s="414"/>
      <c r="AR18" s="416"/>
      <c r="AS18" s="414"/>
      <c r="AT18" s="414"/>
      <c r="AU18" s="414"/>
      <c r="AV18" s="414"/>
      <c r="AW18" s="414"/>
      <c r="AX18" s="414"/>
      <c r="AY18" s="414"/>
      <c r="AZ18" s="414"/>
      <c r="BA18" s="414"/>
      <c r="BB18" s="414"/>
      <c r="BC18" s="414"/>
      <c r="BD18" s="414"/>
      <c r="BE18" s="414"/>
      <c r="BF18" s="414"/>
      <c r="BG18" s="414"/>
      <c r="BH18" s="416"/>
      <c r="BI18" s="414"/>
      <c r="BJ18" s="414"/>
      <c r="BK18" s="414"/>
      <c r="BL18" s="414"/>
      <c r="BM18" s="422"/>
      <c r="BN18" s="148" t="str">
        <f t="shared" si="5"/>
        <v/>
      </c>
      <c r="BO18" s="3" t="str">
        <f t="shared" si="6"/>
        <v/>
      </c>
      <c r="BP18" s="3" t="str">
        <f t="shared" si="7"/>
        <v/>
      </c>
      <c r="BQ18" s="3" t="str">
        <f t="shared" si="8"/>
        <v/>
      </c>
      <c r="BR18" s="3" t="str">
        <f t="shared" si="9"/>
        <v/>
      </c>
      <c r="BS18" s="3" t="str">
        <f t="shared" si="10"/>
        <v/>
      </c>
      <c r="BT18" s="3" t="str">
        <f t="shared" si="11"/>
        <v/>
      </c>
      <c r="BU18" s="3" t="str">
        <f t="shared" si="12"/>
        <v/>
      </c>
      <c r="BV18" s="3" t="str">
        <f t="shared" si="13"/>
        <v/>
      </c>
    </row>
    <row r="19" spans="1:74" s="3" customFormat="1" ht="11.25" customHeight="1" thickBot="1" x14ac:dyDescent="0.25">
      <c r="A19" s="384">
        <f t="shared" si="0"/>
        <v>0</v>
      </c>
      <c r="B19" s="384">
        <f t="shared" si="1"/>
        <v>0</v>
      </c>
      <c r="C19" s="385">
        <f t="shared" si="2"/>
        <v>0</v>
      </c>
      <c r="D19" s="33">
        <f t="shared" si="3"/>
        <v>0</v>
      </c>
      <c r="E19" s="34">
        <f t="shared" si="4"/>
        <v>0</v>
      </c>
      <c r="F19" s="146">
        <v>15</v>
      </c>
      <c r="G19" s="307"/>
      <c r="H19" s="311"/>
      <c r="I19" s="289"/>
      <c r="J19" s="143"/>
      <c r="K19" s="141"/>
      <c r="L19" s="163"/>
      <c r="M19" s="413"/>
      <c r="N19" s="414"/>
      <c r="O19" s="414"/>
      <c r="P19" s="414"/>
      <c r="Q19" s="414"/>
      <c r="R19" s="414"/>
      <c r="S19" s="414"/>
      <c r="T19" s="414"/>
      <c r="U19" s="414"/>
      <c r="V19" s="414"/>
      <c r="W19" s="414"/>
      <c r="X19" s="414"/>
      <c r="Y19" s="414"/>
      <c r="Z19" s="414"/>
      <c r="AA19" s="414"/>
      <c r="AB19" s="416"/>
      <c r="AC19" s="414"/>
      <c r="AD19" s="414"/>
      <c r="AE19" s="414"/>
      <c r="AF19" s="414"/>
      <c r="AG19" s="414"/>
      <c r="AH19" s="414"/>
      <c r="AI19" s="414"/>
      <c r="AJ19" s="414"/>
      <c r="AK19" s="414"/>
      <c r="AL19" s="414"/>
      <c r="AM19" s="414"/>
      <c r="AN19" s="414"/>
      <c r="AO19" s="414"/>
      <c r="AP19" s="414"/>
      <c r="AQ19" s="414"/>
      <c r="AR19" s="416"/>
      <c r="AS19" s="414"/>
      <c r="AT19" s="414"/>
      <c r="AU19" s="414"/>
      <c r="AV19" s="414"/>
      <c r="AW19" s="414"/>
      <c r="AX19" s="414"/>
      <c r="AY19" s="414"/>
      <c r="AZ19" s="414"/>
      <c r="BA19" s="414"/>
      <c r="BB19" s="414"/>
      <c r="BC19" s="414"/>
      <c r="BD19" s="414"/>
      <c r="BE19" s="414"/>
      <c r="BF19" s="414"/>
      <c r="BG19" s="414"/>
      <c r="BH19" s="416"/>
      <c r="BI19" s="414"/>
      <c r="BJ19" s="414"/>
      <c r="BK19" s="414"/>
      <c r="BL19" s="414"/>
      <c r="BM19" s="422"/>
      <c r="BN19" s="148" t="str">
        <f t="shared" si="5"/>
        <v/>
      </c>
      <c r="BO19" s="3" t="str">
        <f t="shared" si="6"/>
        <v/>
      </c>
      <c r="BP19" s="3" t="str">
        <f t="shared" si="7"/>
        <v/>
      </c>
      <c r="BQ19" s="3" t="str">
        <f t="shared" si="8"/>
        <v/>
      </c>
      <c r="BR19" s="3" t="str">
        <f t="shared" si="9"/>
        <v/>
      </c>
      <c r="BS19" s="3" t="str">
        <f t="shared" si="10"/>
        <v/>
      </c>
      <c r="BT19" s="3" t="str">
        <f t="shared" si="11"/>
        <v/>
      </c>
      <c r="BU19" s="3" t="str">
        <f t="shared" si="12"/>
        <v/>
      </c>
      <c r="BV19" s="3" t="str">
        <f t="shared" si="13"/>
        <v/>
      </c>
    </row>
    <row r="20" spans="1:74" s="3" customFormat="1" ht="11.25" customHeight="1" thickBot="1" x14ac:dyDescent="0.25">
      <c r="A20" s="384">
        <f t="shared" si="0"/>
        <v>0</v>
      </c>
      <c r="B20" s="384">
        <f t="shared" si="1"/>
        <v>0</v>
      </c>
      <c r="C20" s="385">
        <f t="shared" si="2"/>
        <v>0</v>
      </c>
      <c r="D20" s="33">
        <f t="shared" si="3"/>
        <v>0</v>
      </c>
      <c r="E20" s="34">
        <f t="shared" si="4"/>
        <v>0</v>
      </c>
      <c r="F20" s="146">
        <v>16</v>
      </c>
      <c r="G20" s="307"/>
      <c r="H20" s="311"/>
      <c r="I20" s="289"/>
      <c r="J20" s="143"/>
      <c r="K20" s="141"/>
      <c r="L20" s="161"/>
      <c r="M20" s="413"/>
      <c r="N20" s="414"/>
      <c r="O20" s="414"/>
      <c r="P20" s="414"/>
      <c r="Q20" s="414"/>
      <c r="R20" s="414"/>
      <c r="S20" s="414"/>
      <c r="T20" s="414"/>
      <c r="U20" s="414"/>
      <c r="V20" s="414"/>
      <c r="W20" s="414"/>
      <c r="X20" s="414"/>
      <c r="Y20" s="414"/>
      <c r="Z20" s="414"/>
      <c r="AA20" s="414"/>
      <c r="AB20" s="416"/>
      <c r="AC20" s="414"/>
      <c r="AD20" s="414"/>
      <c r="AE20" s="414"/>
      <c r="AF20" s="414"/>
      <c r="AG20" s="414"/>
      <c r="AH20" s="414"/>
      <c r="AI20" s="414"/>
      <c r="AJ20" s="414"/>
      <c r="AK20" s="414"/>
      <c r="AL20" s="414"/>
      <c r="AM20" s="414"/>
      <c r="AN20" s="414"/>
      <c r="AO20" s="414"/>
      <c r="AP20" s="414"/>
      <c r="AQ20" s="414"/>
      <c r="AR20" s="416"/>
      <c r="AS20" s="414"/>
      <c r="AT20" s="414"/>
      <c r="AU20" s="414"/>
      <c r="AV20" s="414"/>
      <c r="AW20" s="414"/>
      <c r="AX20" s="414"/>
      <c r="AY20" s="414"/>
      <c r="AZ20" s="414"/>
      <c r="BA20" s="414"/>
      <c r="BB20" s="414"/>
      <c r="BC20" s="414"/>
      <c r="BD20" s="414"/>
      <c r="BE20" s="414"/>
      <c r="BF20" s="414"/>
      <c r="BG20" s="414"/>
      <c r="BH20" s="416"/>
      <c r="BI20" s="414"/>
      <c r="BJ20" s="414"/>
      <c r="BK20" s="414"/>
      <c r="BL20" s="414"/>
      <c r="BM20" s="422"/>
      <c r="BN20" s="148" t="str">
        <f t="shared" si="5"/>
        <v/>
      </c>
      <c r="BO20" s="3" t="str">
        <f t="shared" si="6"/>
        <v/>
      </c>
      <c r="BP20" s="3" t="str">
        <f t="shared" si="7"/>
        <v/>
      </c>
      <c r="BQ20" s="3" t="str">
        <f t="shared" si="8"/>
        <v/>
      </c>
      <c r="BR20" s="3" t="str">
        <f t="shared" si="9"/>
        <v/>
      </c>
      <c r="BS20" s="3" t="str">
        <f t="shared" si="10"/>
        <v/>
      </c>
      <c r="BT20" s="3" t="str">
        <f t="shared" si="11"/>
        <v/>
      </c>
      <c r="BU20" s="3" t="str">
        <f t="shared" si="12"/>
        <v/>
      </c>
      <c r="BV20" s="3" t="str">
        <f t="shared" si="13"/>
        <v/>
      </c>
    </row>
    <row r="21" spans="1:74" s="3" customFormat="1" ht="11.25" customHeight="1" thickBot="1" x14ac:dyDescent="0.25">
      <c r="A21" s="384">
        <f t="shared" si="0"/>
        <v>0</v>
      </c>
      <c r="B21" s="384">
        <f t="shared" si="1"/>
        <v>0</v>
      </c>
      <c r="C21" s="385">
        <f t="shared" si="2"/>
        <v>0</v>
      </c>
      <c r="D21" s="33">
        <f t="shared" si="3"/>
        <v>0</v>
      </c>
      <c r="E21" s="34">
        <f t="shared" si="4"/>
        <v>0</v>
      </c>
      <c r="F21" s="146">
        <v>17</v>
      </c>
      <c r="G21" s="307"/>
      <c r="H21" s="311"/>
      <c r="I21" s="288"/>
      <c r="J21" s="143"/>
      <c r="K21" s="141"/>
      <c r="L21" s="412"/>
      <c r="M21" s="413"/>
      <c r="N21" s="414"/>
      <c r="O21" s="414"/>
      <c r="P21" s="414"/>
      <c r="Q21" s="414"/>
      <c r="R21" s="414"/>
      <c r="S21" s="414"/>
      <c r="T21" s="414"/>
      <c r="U21" s="414"/>
      <c r="V21" s="414"/>
      <c r="W21" s="414"/>
      <c r="X21" s="418"/>
      <c r="Y21" s="416"/>
      <c r="Z21" s="414"/>
      <c r="AA21" s="414"/>
      <c r="AB21" s="416"/>
      <c r="AC21" s="414"/>
      <c r="AD21" s="414"/>
      <c r="AE21" s="414"/>
      <c r="AF21" s="414"/>
      <c r="AG21" s="414"/>
      <c r="AH21" s="414"/>
      <c r="AI21" s="414"/>
      <c r="AJ21" s="414"/>
      <c r="AK21" s="414"/>
      <c r="AL21" s="414"/>
      <c r="AM21" s="414"/>
      <c r="AN21" s="418"/>
      <c r="AO21" s="416"/>
      <c r="AP21" s="414"/>
      <c r="AQ21" s="414"/>
      <c r="AR21" s="416"/>
      <c r="AS21" s="414"/>
      <c r="AT21" s="414"/>
      <c r="AU21" s="414"/>
      <c r="AV21" s="414"/>
      <c r="AW21" s="414"/>
      <c r="AX21" s="414"/>
      <c r="AY21" s="414"/>
      <c r="AZ21" s="414"/>
      <c r="BA21" s="414"/>
      <c r="BB21" s="414"/>
      <c r="BC21" s="414"/>
      <c r="BD21" s="418"/>
      <c r="BE21" s="416"/>
      <c r="BF21" s="414"/>
      <c r="BG21" s="414"/>
      <c r="BH21" s="416"/>
      <c r="BI21" s="414"/>
      <c r="BJ21" s="414"/>
      <c r="BK21" s="414"/>
      <c r="BL21" s="414"/>
      <c r="BM21" s="422"/>
      <c r="BN21" s="148" t="str">
        <f t="shared" si="5"/>
        <v/>
      </c>
      <c r="BO21" s="3" t="str">
        <f t="shared" si="6"/>
        <v/>
      </c>
      <c r="BP21" s="3" t="str">
        <f t="shared" si="7"/>
        <v/>
      </c>
      <c r="BQ21" s="3" t="str">
        <f t="shared" si="8"/>
        <v/>
      </c>
      <c r="BR21" s="3" t="str">
        <f t="shared" si="9"/>
        <v/>
      </c>
      <c r="BS21" s="3" t="str">
        <f t="shared" si="10"/>
        <v/>
      </c>
      <c r="BT21" s="3" t="str">
        <f t="shared" si="11"/>
        <v/>
      </c>
      <c r="BU21" s="3" t="str">
        <f t="shared" si="12"/>
        <v/>
      </c>
      <c r="BV21" s="3" t="str">
        <f t="shared" si="13"/>
        <v/>
      </c>
    </row>
    <row r="22" spans="1:74" s="3" customFormat="1" ht="11.25" customHeight="1" thickBot="1" x14ac:dyDescent="0.25">
      <c r="A22" s="384">
        <f t="shared" si="0"/>
        <v>0</v>
      </c>
      <c r="B22" s="384">
        <f t="shared" si="1"/>
        <v>0</v>
      </c>
      <c r="C22" s="385">
        <f t="shared" si="2"/>
        <v>0</v>
      </c>
      <c r="D22" s="33">
        <f t="shared" si="3"/>
        <v>0</v>
      </c>
      <c r="E22" s="34">
        <f t="shared" si="4"/>
        <v>0</v>
      </c>
      <c r="F22" s="146">
        <v>18</v>
      </c>
      <c r="G22" s="307"/>
      <c r="H22" s="311"/>
      <c r="I22" s="288"/>
      <c r="J22" s="143"/>
      <c r="K22" s="141"/>
      <c r="L22" s="163"/>
      <c r="M22" s="413"/>
      <c r="N22" s="414"/>
      <c r="O22" s="414"/>
      <c r="P22" s="414"/>
      <c r="Q22" s="414"/>
      <c r="R22" s="414"/>
      <c r="S22" s="414"/>
      <c r="T22" s="414"/>
      <c r="U22" s="414"/>
      <c r="V22" s="414"/>
      <c r="W22" s="414"/>
      <c r="X22" s="414"/>
      <c r="Y22" s="414"/>
      <c r="Z22" s="414"/>
      <c r="AA22" s="414"/>
      <c r="AB22" s="416"/>
      <c r="AC22" s="414"/>
      <c r="AD22" s="414"/>
      <c r="AE22" s="414"/>
      <c r="AF22" s="414"/>
      <c r="AG22" s="414"/>
      <c r="AH22" s="414"/>
      <c r="AI22" s="414"/>
      <c r="AJ22" s="414"/>
      <c r="AK22" s="414"/>
      <c r="AL22" s="414"/>
      <c r="AM22" s="414"/>
      <c r="AN22" s="414"/>
      <c r="AO22" s="414"/>
      <c r="AP22" s="414"/>
      <c r="AQ22" s="414"/>
      <c r="AR22" s="416"/>
      <c r="AS22" s="414"/>
      <c r="AT22" s="414"/>
      <c r="AU22" s="414"/>
      <c r="AV22" s="414"/>
      <c r="AW22" s="414"/>
      <c r="AX22" s="414"/>
      <c r="AY22" s="414"/>
      <c r="AZ22" s="414"/>
      <c r="BA22" s="414"/>
      <c r="BB22" s="414"/>
      <c r="BC22" s="414"/>
      <c r="BD22" s="414"/>
      <c r="BE22" s="414"/>
      <c r="BF22" s="414"/>
      <c r="BG22" s="414"/>
      <c r="BH22" s="416"/>
      <c r="BI22" s="414"/>
      <c r="BJ22" s="414"/>
      <c r="BK22" s="414"/>
      <c r="BL22" s="414"/>
      <c r="BM22" s="422"/>
      <c r="BN22" s="148" t="str">
        <f t="shared" si="5"/>
        <v/>
      </c>
      <c r="BO22" s="3" t="str">
        <f t="shared" si="6"/>
        <v/>
      </c>
      <c r="BP22" s="3" t="str">
        <f t="shared" si="7"/>
        <v/>
      </c>
      <c r="BQ22" s="3" t="str">
        <f t="shared" si="8"/>
        <v/>
      </c>
      <c r="BR22" s="3" t="str">
        <f t="shared" si="9"/>
        <v/>
      </c>
      <c r="BS22" s="3" t="str">
        <f t="shared" si="10"/>
        <v/>
      </c>
      <c r="BT22" s="3" t="str">
        <f t="shared" si="11"/>
        <v/>
      </c>
      <c r="BU22" s="3" t="str">
        <f t="shared" si="12"/>
        <v/>
      </c>
      <c r="BV22" s="3" t="str">
        <f t="shared" si="13"/>
        <v/>
      </c>
    </row>
    <row r="23" spans="1:74" s="3" customFormat="1" ht="11.25" customHeight="1" thickBot="1" x14ac:dyDescent="0.25">
      <c r="A23" s="384">
        <f t="shared" si="0"/>
        <v>0</v>
      </c>
      <c r="B23" s="384">
        <f t="shared" si="1"/>
        <v>0</v>
      </c>
      <c r="C23" s="385">
        <f t="shared" si="2"/>
        <v>0</v>
      </c>
      <c r="D23" s="33">
        <f t="shared" si="3"/>
        <v>0</v>
      </c>
      <c r="E23" s="34">
        <f t="shared" si="4"/>
        <v>0</v>
      </c>
      <c r="F23" s="146">
        <v>19</v>
      </c>
      <c r="G23" s="307"/>
      <c r="H23" s="311"/>
      <c r="I23" s="288"/>
      <c r="J23" s="143"/>
      <c r="K23" s="141"/>
      <c r="L23" s="161"/>
      <c r="M23" s="414"/>
      <c r="N23" s="414"/>
      <c r="O23" s="414"/>
      <c r="P23" s="414"/>
      <c r="Q23" s="414"/>
      <c r="R23" s="414"/>
      <c r="S23" s="414"/>
      <c r="T23" s="414"/>
      <c r="U23" s="414"/>
      <c r="V23" s="414"/>
      <c r="W23" s="414"/>
      <c r="X23" s="414"/>
      <c r="Y23" s="414"/>
      <c r="Z23" s="414"/>
      <c r="AA23" s="414"/>
      <c r="AB23" s="416"/>
      <c r="AC23" s="414"/>
      <c r="AD23" s="414"/>
      <c r="AE23" s="414"/>
      <c r="AF23" s="414"/>
      <c r="AG23" s="414"/>
      <c r="AH23" s="414"/>
      <c r="AI23" s="414"/>
      <c r="AJ23" s="414"/>
      <c r="AK23" s="414"/>
      <c r="AL23" s="414"/>
      <c r="AM23" s="414"/>
      <c r="AN23" s="414"/>
      <c r="AO23" s="414"/>
      <c r="AP23" s="414"/>
      <c r="AQ23" s="414"/>
      <c r="AR23" s="416"/>
      <c r="AS23" s="414"/>
      <c r="AT23" s="414"/>
      <c r="AU23" s="414"/>
      <c r="AV23" s="414"/>
      <c r="AW23" s="414"/>
      <c r="AX23" s="414"/>
      <c r="AY23" s="414"/>
      <c r="AZ23" s="414"/>
      <c r="BA23" s="414"/>
      <c r="BB23" s="414"/>
      <c r="BC23" s="414"/>
      <c r="BD23" s="414"/>
      <c r="BE23" s="414"/>
      <c r="BF23" s="414"/>
      <c r="BG23" s="414"/>
      <c r="BH23" s="416"/>
      <c r="BI23" s="414"/>
      <c r="BJ23" s="414"/>
      <c r="BK23" s="414"/>
      <c r="BL23" s="414"/>
      <c r="BM23" s="422"/>
      <c r="BN23" s="148" t="str">
        <f t="shared" si="5"/>
        <v/>
      </c>
      <c r="BO23" s="3" t="str">
        <f t="shared" si="6"/>
        <v/>
      </c>
      <c r="BP23" s="3" t="str">
        <f t="shared" si="7"/>
        <v/>
      </c>
      <c r="BQ23" s="3" t="str">
        <f t="shared" si="8"/>
        <v/>
      </c>
      <c r="BR23" s="3" t="str">
        <f t="shared" si="9"/>
        <v/>
      </c>
      <c r="BS23" s="3" t="str">
        <f t="shared" si="10"/>
        <v/>
      </c>
      <c r="BT23" s="3" t="str">
        <f t="shared" si="11"/>
        <v/>
      </c>
      <c r="BU23" s="3" t="str">
        <f t="shared" si="12"/>
        <v/>
      </c>
      <c r="BV23" s="3" t="str">
        <f t="shared" si="13"/>
        <v/>
      </c>
    </row>
    <row r="24" spans="1:74" s="3" customFormat="1" ht="11.25" customHeight="1" thickBot="1" x14ac:dyDescent="0.25">
      <c r="A24" s="384">
        <f t="shared" si="0"/>
        <v>0</v>
      </c>
      <c r="B24" s="384">
        <f t="shared" si="1"/>
        <v>0</v>
      </c>
      <c r="C24" s="385">
        <f t="shared" si="2"/>
        <v>0</v>
      </c>
      <c r="D24" s="33">
        <f t="shared" si="3"/>
        <v>0</v>
      </c>
      <c r="E24" s="34">
        <f t="shared" si="4"/>
        <v>0</v>
      </c>
      <c r="F24" s="146">
        <v>20</v>
      </c>
      <c r="G24" s="307"/>
      <c r="H24" s="311"/>
      <c r="I24" s="288"/>
      <c r="J24" s="143"/>
      <c r="K24" s="141"/>
      <c r="L24" s="412"/>
      <c r="M24" s="414"/>
      <c r="N24" s="414"/>
      <c r="O24" s="414"/>
      <c r="P24" s="414"/>
      <c r="Q24" s="414"/>
      <c r="R24" s="414"/>
      <c r="S24" s="414"/>
      <c r="T24" s="414"/>
      <c r="U24" s="414"/>
      <c r="V24" s="414"/>
      <c r="W24" s="414"/>
      <c r="X24" s="414"/>
      <c r="Y24" s="414"/>
      <c r="Z24" s="414"/>
      <c r="AA24" s="414"/>
      <c r="AB24" s="416"/>
      <c r="AC24" s="414"/>
      <c r="AD24" s="414"/>
      <c r="AE24" s="414"/>
      <c r="AF24" s="414"/>
      <c r="AG24" s="414"/>
      <c r="AH24" s="414"/>
      <c r="AI24" s="414"/>
      <c r="AJ24" s="414"/>
      <c r="AK24" s="414"/>
      <c r="AL24" s="414"/>
      <c r="AM24" s="414"/>
      <c r="AN24" s="414"/>
      <c r="AO24" s="414"/>
      <c r="AP24" s="414"/>
      <c r="AQ24" s="414"/>
      <c r="AR24" s="414"/>
      <c r="AS24" s="414"/>
      <c r="AT24" s="414"/>
      <c r="AU24" s="414"/>
      <c r="AV24" s="414"/>
      <c r="AW24" s="414"/>
      <c r="AX24" s="414"/>
      <c r="AY24" s="414"/>
      <c r="AZ24" s="414"/>
      <c r="BA24" s="414"/>
      <c r="BB24" s="414"/>
      <c r="BC24" s="414"/>
      <c r="BD24" s="414"/>
      <c r="BE24" s="414"/>
      <c r="BF24" s="414"/>
      <c r="BG24" s="414"/>
      <c r="BH24" s="416"/>
      <c r="BI24" s="414"/>
      <c r="BJ24" s="414"/>
      <c r="BK24" s="414"/>
      <c r="BL24" s="414"/>
      <c r="BM24" s="422"/>
      <c r="BN24" s="148" t="str">
        <f t="shared" si="5"/>
        <v/>
      </c>
      <c r="BO24" s="3" t="str">
        <f t="shared" si="6"/>
        <v/>
      </c>
      <c r="BP24" s="3" t="str">
        <f t="shared" si="7"/>
        <v/>
      </c>
      <c r="BQ24" s="3" t="str">
        <f t="shared" si="8"/>
        <v/>
      </c>
      <c r="BR24" s="3" t="str">
        <f t="shared" si="9"/>
        <v/>
      </c>
      <c r="BS24" s="3" t="str">
        <f t="shared" si="10"/>
        <v/>
      </c>
      <c r="BT24" s="3" t="str">
        <f t="shared" si="11"/>
        <v/>
      </c>
      <c r="BU24" s="3" t="str">
        <f t="shared" si="12"/>
        <v/>
      </c>
      <c r="BV24" s="3" t="str">
        <f t="shared" si="13"/>
        <v/>
      </c>
    </row>
    <row r="25" spans="1:74" s="3" customFormat="1" ht="11.25" customHeight="1" thickBot="1" x14ac:dyDescent="0.25">
      <c r="A25" s="384">
        <f t="shared" si="0"/>
        <v>0</v>
      </c>
      <c r="B25" s="384">
        <f t="shared" si="1"/>
        <v>0</v>
      </c>
      <c r="C25" s="385">
        <f t="shared" si="2"/>
        <v>0</v>
      </c>
      <c r="D25" s="33">
        <f t="shared" si="3"/>
        <v>0</v>
      </c>
      <c r="E25" s="34">
        <f t="shared" si="4"/>
        <v>0</v>
      </c>
      <c r="F25" s="146">
        <v>21</v>
      </c>
      <c r="G25" s="307"/>
      <c r="H25" s="311"/>
      <c r="I25" s="288"/>
      <c r="J25" s="143"/>
      <c r="K25" s="141"/>
      <c r="L25" s="163"/>
      <c r="M25" s="413"/>
      <c r="N25" s="414"/>
      <c r="O25" s="414"/>
      <c r="P25" s="414"/>
      <c r="Q25" s="414"/>
      <c r="R25" s="414"/>
      <c r="S25" s="414"/>
      <c r="T25" s="414"/>
      <c r="U25" s="414"/>
      <c r="V25" s="414"/>
      <c r="W25" s="414"/>
      <c r="X25" s="414"/>
      <c r="Y25" s="414"/>
      <c r="Z25" s="414"/>
      <c r="AA25" s="414"/>
      <c r="AB25" s="416"/>
      <c r="AC25" s="414"/>
      <c r="AD25" s="414"/>
      <c r="AE25" s="414"/>
      <c r="AF25" s="414"/>
      <c r="AG25" s="414"/>
      <c r="AH25" s="414"/>
      <c r="AI25" s="414"/>
      <c r="AJ25" s="414"/>
      <c r="AK25" s="414"/>
      <c r="AL25" s="414"/>
      <c r="AM25" s="414"/>
      <c r="AN25" s="414"/>
      <c r="AO25" s="414"/>
      <c r="AP25" s="414"/>
      <c r="AQ25" s="414"/>
      <c r="AR25" s="416"/>
      <c r="AS25" s="414"/>
      <c r="AT25" s="414"/>
      <c r="AU25" s="414"/>
      <c r="AV25" s="414"/>
      <c r="AW25" s="414"/>
      <c r="AX25" s="414"/>
      <c r="AY25" s="414"/>
      <c r="AZ25" s="414"/>
      <c r="BA25" s="414"/>
      <c r="BB25" s="414"/>
      <c r="BC25" s="414"/>
      <c r="BD25" s="414"/>
      <c r="BE25" s="414"/>
      <c r="BF25" s="414"/>
      <c r="BG25" s="414"/>
      <c r="BH25" s="416"/>
      <c r="BI25" s="414"/>
      <c r="BJ25" s="414"/>
      <c r="BK25" s="414"/>
      <c r="BL25" s="414"/>
      <c r="BM25" s="422"/>
      <c r="BN25" s="148" t="str">
        <f t="shared" si="5"/>
        <v/>
      </c>
      <c r="BO25" s="3" t="str">
        <f t="shared" si="6"/>
        <v/>
      </c>
      <c r="BP25" s="3" t="str">
        <f t="shared" si="7"/>
        <v/>
      </c>
      <c r="BQ25" s="3" t="str">
        <f t="shared" si="8"/>
        <v/>
      </c>
      <c r="BR25" s="3" t="str">
        <f t="shared" si="9"/>
        <v/>
      </c>
      <c r="BS25" s="3" t="str">
        <f t="shared" si="10"/>
        <v/>
      </c>
      <c r="BT25" s="3" t="str">
        <f t="shared" si="11"/>
        <v/>
      </c>
      <c r="BU25" s="3" t="str">
        <f t="shared" si="12"/>
        <v/>
      </c>
      <c r="BV25" s="3" t="str">
        <f t="shared" si="13"/>
        <v/>
      </c>
    </row>
    <row r="26" spans="1:74" s="3" customFormat="1" ht="11.25" customHeight="1" thickBot="1" x14ac:dyDescent="0.25">
      <c r="A26" s="384">
        <f t="shared" si="0"/>
        <v>0</v>
      </c>
      <c r="B26" s="384">
        <f t="shared" si="1"/>
        <v>0</v>
      </c>
      <c r="C26" s="385">
        <f t="shared" si="2"/>
        <v>0</v>
      </c>
      <c r="D26" s="33">
        <f t="shared" si="3"/>
        <v>0</v>
      </c>
      <c r="E26" s="34">
        <f t="shared" si="4"/>
        <v>0</v>
      </c>
      <c r="F26" s="146">
        <v>22</v>
      </c>
      <c r="G26" s="307"/>
      <c r="H26" s="311"/>
      <c r="I26" s="288"/>
      <c r="J26" s="143"/>
      <c r="K26" s="141"/>
      <c r="L26" s="161"/>
      <c r="M26" s="413"/>
      <c r="N26" s="414"/>
      <c r="O26" s="414"/>
      <c r="P26" s="414"/>
      <c r="Q26" s="414"/>
      <c r="R26" s="414"/>
      <c r="S26" s="414"/>
      <c r="T26" s="414"/>
      <c r="U26" s="414"/>
      <c r="V26" s="414"/>
      <c r="W26" s="414"/>
      <c r="X26" s="414"/>
      <c r="Y26" s="414"/>
      <c r="Z26" s="414"/>
      <c r="AA26" s="414"/>
      <c r="AB26" s="416"/>
      <c r="AC26" s="414"/>
      <c r="AD26" s="414"/>
      <c r="AE26" s="414"/>
      <c r="AF26" s="414"/>
      <c r="AG26" s="414"/>
      <c r="AH26" s="414"/>
      <c r="AI26" s="414"/>
      <c r="AJ26" s="414"/>
      <c r="AK26" s="414"/>
      <c r="AL26" s="414"/>
      <c r="AM26" s="414"/>
      <c r="AN26" s="414"/>
      <c r="AO26" s="414"/>
      <c r="AP26" s="414"/>
      <c r="AQ26" s="414"/>
      <c r="AR26" s="416"/>
      <c r="AS26" s="414"/>
      <c r="AT26" s="414"/>
      <c r="AU26" s="414"/>
      <c r="AV26" s="414"/>
      <c r="AW26" s="414"/>
      <c r="AX26" s="414"/>
      <c r="AY26" s="414"/>
      <c r="AZ26" s="414"/>
      <c r="BA26" s="414"/>
      <c r="BB26" s="414"/>
      <c r="BC26" s="414"/>
      <c r="BD26" s="414"/>
      <c r="BE26" s="414"/>
      <c r="BF26" s="414"/>
      <c r="BG26" s="414"/>
      <c r="BH26" s="416"/>
      <c r="BI26" s="414"/>
      <c r="BJ26" s="414"/>
      <c r="BK26" s="414"/>
      <c r="BL26" s="414"/>
      <c r="BM26" s="422"/>
      <c r="BN26" s="148" t="str">
        <f t="shared" si="5"/>
        <v/>
      </c>
      <c r="BO26" s="3" t="str">
        <f t="shared" si="6"/>
        <v/>
      </c>
      <c r="BP26" s="3" t="str">
        <f t="shared" si="7"/>
        <v/>
      </c>
      <c r="BQ26" s="3" t="str">
        <f t="shared" si="8"/>
        <v/>
      </c>
      <c r="BR26" s="3" t="str">
        <f t="shared" si="9"/>
        <v/>
      </c>
      <c r="BS26" s="3" t="str">
        <f t="shared" si="10"/>
        <v/>
      </c>
      <c r="BT26" s="3" t="str">
        <f t="shared" si="11"/>
        <v/>
      </c>
      <c r="BU26" s="3" t="str">
        <f t="shared" si="12"/>
        <v/>
      </c>
      <c r="BV26" s="3" t="str">
        <f t="shared" si="13"/>
        <v/>
      </c>
    </row>
    <row r="27" spans="1:74" s="3" customFormat="1" ht="11.25" customHeight="1" thickBot="1" x14ac:dyDescent="0.25">
      <c r="A27" s="384">
        <f t="shared" si="0"/>
        <v>0</v>
      </c>
      <c r="B27" s="384">
        <f t="shared" si="1"/>
        <v>0</v>
      </c>
      <c r="C27" s="385">
        <f t="shared" si="2"/>
        <v>0</v>
      </c>
      <c r="D27" s="33">
        <f t="shared" si="3"/>
        <v>0</v>
      </c>
      <c r="E27" s="34">
        <f t="shared" si="4"/>
        <v>0</v>
      </c>
      <c r="F27" s="146">
        <v>23</v>
      </c>
      <c r="G27" s="307"/>
      <c r="H27" s="311"/>
      <c r="I27" s="288"/>
      <c r="J27" s="143"/>
      <c r="K27" s="141"/>
      <c r="L27" s="161"/>
      <c r="M27" s="413"/>
      <c r="N27" s="414"/>
      <c r="O27" s="414"/>
      <c r="P27" s="414"/>
      <c r="Q27" s="414"/>
      <c r="R27" s="414"/>
      <c r="S27" s="414"/>
      <c r="T27" s="414"/>
      <c r="U27" s="414"/>
      <c r="V27" s="414"/>
      <c r="W27" s="414"/>
      <c r="X27" s="414"/>
      <c r="Y27" s="414"/>
      <c r="Z27" s="414"/>
      <c r="AA27" s="414"/>
      <c r="AB27" s="416"/>
      <c r="AC27" s="414"/>
      <c r="AD27" s="414"/>
      <c r="AE27" s="414"/>
      <c r="AF27" s="414"/>
      <c r="AG27" s="414"/>
      <c r="AH27" s="414"/>
      <c r="AI27" s="414"/>
      <c r="AJ27" s="414"/>
      <c r="AK27" s="414"/>
      <c r="AL27" s="414"/>
      <c r="AM27" s="414"/>
      <c r="AN27" s="414"/>
      <c r="AO27" s="414"/>
      <c r="AP27" s="414"/>
      <c r="AQ27" s="414"/>
      <c r="AR27" s="416"/>
      <c r="AS27" s="414"/>
      <c r="AT27" s="414"/>
      <c r="AU27" s="414"/>
      <c r="AV27" s="414"/>
      <c r="AW27" s="414"/>
      <c r="AX27" s="414"/>
      <c r="AY27" s="414"/>
      <c r="AZ27" s="414"/>
      <c r="BA27" s="414"/>
      <c r="BB27" s="414"/>
      <c r="BC27" s="414"/>
      <c r="BD27" s="414"/>
      <c r="BE27" s="414"/>
      <c r="BF27" s="414"/>
      <c r="BG27" s="414"/>
      <c r="BH27" s="416"/>
      <c r="BI27" s="414"/>
      <c r="BJ27" s="414"/>
      <c r="BK27" s="414"/>
      <c r="BL27" s="414"/>
      <c r="BM27" s="422"/>
      <c r="BN27" s="148" t="str">
        <f t="shared" si="5"/>
        <v/>
      </c>
      <c r="BO27" s="3" t="str">
        <f t="shared" si="6"/>
        <v/>
      </c>
      <c r="BP27" s="3" t="str">
        <f t="shared" si="7"/>
        <v/>
      </c>
      <c r="BQ27" s="3" t="str">
        <f t="shared" si="8"/>
        <v/>
      </c>
      <c r="BR27" s="3" t="str">
        <f t="shared" si="9"/>
        <v/>
      </c>
      <c r="BS27" s="3" t="str">
        <f t="shared" si="10"/>
        <v/>
      </c>
      <c r="BT27" s="3" t="str">
        <f t="shared" si="11"/>
        <v/>
      </c>
      <c r="BU27" s="3" t="str">
        <f t="shared" si="12"/>
        <v/>
      </c>
      <c r="BV27" s="3" t="str">
        <f t="shared" si="13"/>
        <v/>
      </c>
    </row>
    <row r="28" spans="1:74" s="3" customFormat="1" ht="11.25" customHeight="1" thickBot="1" x14ac:dyDescent="0.25">
      <c r="A28" s="384">
        <f t="shared" si="0"/>
        <v>0</v>
      </c>
      <c r="B28" s="384">
        <f t="shared" si="1"/>
        <v>0</v>
      </c>
      <c r="C28" s="385">
        <f t="shared" si="2"/>
        <v>0</v>
      </c>
      <c r="D28" s="33">
        <f t="shared" si="3"/>
        <v>0</v>
      </c>
      <c r="E28" s="34">
        <f t="shared" si="4"/>
        <v>0</v>
      </c>
      <c r="F28" s="146">
        <v>24</v>
      </c>
      <c r="G28" s="307"/>
      <c r="H28" s="311"/>
      <c r="I28" s="288"/>
      <c r="J28" s="143"/>
      <c r="K28" s="141"/>
      <c r="L28" s="161"/>
      <c r="M28" s="413"/>
      <c r="N28" s="414"/>
      <c r="O28" s="414"/>
      <c r="P28" s="414"/>
      <c r="Q28" s="414"/>
      <c r="R28" s="414"/>
      <c r="S28" s="414"/>
      <c r="T28" s="414"/>
      <c r="U28" s="414"/>
      <c r="V28" s="414"/>
      <c r="W28" s="414"/>
      <c r="X28" s="414"/>
      <c r="Y28" s="414"/>
      <c r="Z28" s="414"/>
      <c r="AA28" s="414"/>
      <c r="AB28" s="416"/>
      <c r="AC28" s="414"/>
      <c r="AD28" s="414"/>
      <c r="AE28" s="414"/>
      <c r="AF28" s="414"/>
      <c r="AG28" s="414"/>
      <c r="AH28" s="414"/>
      <c r="AI28" s="414"/>
      <c r="AJ28" s="414"/>
      <c r="AK28" s="414"/>
      <c r="AL28" s="414"/>
      <c r="AM28" s="414"/>
      <c r="AN28" s="414"/>
      <c r="AO28" s="414"/>
      <c r="AP28" s="414"/>
      <c r="AQ28" s="414"/>
      <c r="AR28" s="416"/>
      <c r="AS28" s="414"/>
      <c r="AT28" s="414"/>
      <c r="AU28" s="414"/>
      <c r="AV28" s="414"/>
      <c r="AW28" s="414"/>
      <c r="AX28" s="414"/>
      <c r="AY28" s="414"/>
      <c r="AZ28" s="414"/>
      <c r="BA28" s="414"/>
      <c r="BB28" s="414"/>
      <c r="BC28" s="414"/>
      <c r="BD28" s="414"/>
      <c r="BE28" s="414"/>
      <c r="BF28" s="414"/>
      <c r="BG28" s="414"/>
      <c r="BH28" s="416"/>
      <c r="BI28" s="414"/>
      <c r="BJ28" s="414"/>
      <c r="BK28" s="414"/>
      <c r="BL28" s="414"/>
      <c r="BM28" s="422"/>
      <c r="BN28" s="148" t="str">
        <f t="shared" si="5"/>
        <v/>
      </c>
      <c r="BO28" s="3" t="str">
        <f t="shared" si="6"/>
        <v/>
      </c>
      <c r="BP28" s="3" t="str">
        <f t="shared" si="7"/>
        <v/>
      </c>
      <c r="BQ28" s="3" t="str">
        <f t="shared" si="8"/>
        <v/>
      </c>
      <c r="BR28" s="3" t="str">
        <f t="shared" si="9"/>
        <v/>
      </c>
      <c r="BS28" s="3" t="str">
        <f t="shared" si="10"/>
        <v/>
      </c>
      <c r="BT28" s="3" t="str">
        <f t="shared" si="11"/>
        <v/>
      </c>
      <c r="BU28" s="3" t="str">
        <f t="shared" si="12"/>
        <v/>
      </c>
      <c r="BV28" s="3" t="str">
        <f t="shared" si="13"/>
        <v/>
      </c>
    </row>
    <row r="29" spans="1:74" s="3" customFormat="1" ht="11.25" customHeight="1" thickBot="1" x14ac:dyDescent="0.25">
      <c r="A29" s="384">
        <f t="shared" si="0"/>
        <v>0</v>
      </c>
      <c r="B29" s="384">
        <f t="shared" si="1"/>
        <v>0</v>
      </c>
      <c r="C29" s="385">
        <f t="shared" si="2"/>
        <v>0</v>
      </c>
      <c r="D29" s="33">
        <f t="shared" si="3"/>
        <v>0</v>
      </c>
      <c r="E29" s="34">
        <f t="shared" si="4"/>
        <v>0</v>
      </c>
      <c r="F29" s="146">
        <v>25</v>
      </c>
      <c r="G29" s="307"/>
      <c r="H29" s="311"/>
      <c r="I29" s="288"/>
      <c r="J29" s="143"/>
      <c r="K29" s="141"/>
      <c r="L29" s="161"/>
      <c r="M29" s="413"/>
      <c r="N29" s="414"/>
      <c r="O29" s="414"/>
      <c r="P29" s="414"/>
      <c r="Q29" s="414"/>
      <c r="R29" s="414"/>
      <c r="S29" s="414"/>
      <c r="T29" s="414"/>
      <c r="U29" s="414"/>
      <c r="V29" s="414"/>
      <c r="W29" s="414"/>
      <c r="X29" s="414"/>
      <c r="Y29" s="414"/>
      <c r="Z29" s="414"/>
      <c r="AA29" s="414"/>
      <c r="AB29" s="416"/>
      <c r="AC29" s="414"/>
      <c r="AD29" s="414"/>
      <c r="AE29" s="414"/>
      <c r="AF29" s="414"/>
      <c r="AG29" s="414"/>
      <c r="AH29" s="414"/>
      <c r="AI29" s="414"/>
      <c r="AJ29" s="414"/>
      <c r="AK29" s="414"/>
      <c r="AL29" s="414"/>
      <c r="AM29" s="414"/>
      <c r="AN29" s="414"/>
      <c r="AO29" s="414"/>
      <c r="AP29" s="414"/>
      <c r="AQ29" s="414"/>
      <c r="AR29" s="416"/>
      <c r="AS29" s="414"/>
      <c r="AT29" s="414"/>
      <c r="AU29" s="414"/>
      <c r="AV29" s="414"/>
      <c r="AW29" s="414"/>
      <c r="AX29" s="414"/>
      <c r="AY29" s="414"/>
      <c r="AZ29" s="414"/>
      <c r="BA29" s="414"/>
      <c r="BB29" s="414"/>
      <c r="BC29" s="414"/>
      <c r="BD29" s="414"/>
      <c r="BE29" s="414"/>
      <c r="BF29" s="414"/>
      <c r="BG29" s="414"/>
      <c r="BH29" s="416"/>
      <c r="BI29" s="414"/>
      <c r="BJ29" s="414"/>
      <c r="BK29" s="414"/>
      <c r="BL29" s="414"/>
      <c r="BM29" s="422"/>
      <c r="BN29" s="148" t="str">
        <f t="shared" si="5"/>
        <v/>
      </c>
      <c r="BO29" s="3" t="str">
        <f t="shared" si="6"/>
        <v/>
      </c>
      <c r="BP29" s="3" t="str">
        <f t="shared" si="7"/>
        <v/>
      </c>
      <c r="BQ29" s="3" t="str">
        <f t="shared" si="8"/>
        <v/>
      </c>
      <c r="BR29" s="3" t="str">
        <f t="shared" si="9"/>
        <v/>
      </c>
      <c r="BS29" s="3" t="str">
        <f t="shared" si="10"/>
        <v/>
      </c>
      <c r="BT29" s="3" t="str">
        <f t="shared" si="11"/>
        <v/>
      </c>
      <c r="BU29" s="3" t="str">
        <f t="shared" si="12"/>
        <v/>
      </c>
      <c r="BV29" s="3" t="str">
        <f t="shared" si="13"/>
        <v/>
      </c>
    </row>
    <row r="30" spans="1:74" s="3" customFormat="1" ht="11.25" customHeight="1" thickBot="1" x14ac:dyDescent="0.25">
      <c r="A30" s="384">
        <f t="shared" si="0"/>
        <v>0</v>
      </c>
      <c r="B30" s="384">
        <f t="shared" si="1"/>
        <v>0</v>
      </c>
      <c r="C30" s="385">
        <f t="shared" si="2"/>
        <v>0</v>
      </c>
      <c r="D30" s="33">
        <f t="shared" si="3"/>
        <v>0</v>
      </c>
      <c r="E30" s="34">
        <f t="shared" si="4"/>
        <v>0</v>
      </c>
      <c r="F30" s="146">
        <v>26</v>
      </c>
      <c r="G30" s="307"/>
      <c r="H30" s="311"/>
      <c r="I30" s="288"/>
      <c r="J30" s="143"/>
      <c r="K30" s="141"/>
      <c r="L30" s="162"/>
      <c r="M30" s="413"/>
      <c r="N30" s="414"/>
      <c r="O30" s="414"/>
      <c r="P30" s="414"/>
      <c r="Q30" s="414"/>
      <c r="R30" s="414"/>
      <c r="S30" s="414"/>
      <c r="T30" s="414"/>
      <c r="U30" s="414"/>
      <c r="V30" s="414"/>
      <c r="W30" s="414"/>
      <c r="X30" s="414"/>
      <c r="Y30" s="414"/>
      <c r="Z30" s="414"/>
      <c r="AA30" s="414"/>
      <c r="AB30" s="416"/>
      <c r="AC30" s="414"/>
      <c r="AD30" s="414"/>
      <c r="AE30" s="414"/>
      <c r="AF30" s="414"/>
      <c r="AG30" s="414"/>
      <c r="AH30" s="414"/>
      <c r="AI30" s="414"/>
      <c r="AJ30" s="414"/>
      <c r="AK30" s="414"/>
      <c r="AL30" s="414"/>
      <c r="AM30" s="414"/>
      <c r="AN30" s="414"/>
      <c r="AO30" s="414"/>
      <c r="AP30" s="414"/>
      <c r="AQ30" s="414"/>
      <c r="AR30" s="416"/>
      <c r="AS30" s="414"/>
      <c r="AT30" s="414"/>
      <c r="AU30" s="414"/>
      <c r="AV30" s="414"/>
      <c r="AW30" s="414"/>
      <c r="AX30" s="414"/>
      <c r="AY30" s="414"/>
      <c r="AZ30" s="414"/>
      <c r="BA30" s="414"/>
      <c r="BB30" s="414"/>
      <c r="BC30" s="414"/>
      <c r="BD30" s="414"/>
      <c r="BE30" s="414"/>
      <c r="BF30" s="414"/>
      <c r="BG30" s="414"/>
      <c r="BH30" s="416"/>
      <c r="BI30" s="414"/>
      <c r="BJ30" s="414"/>
      <c r="BK30" s="414"/>
      <c r="BL30" s="414"/>
      <c r="BM30" s="422"/>
      <c r="BN30" s="148" t="str">
        <f t="shared" si="5"/>
        <v/>
      </c>
      <c r="BO30" s="3" t="str">
        <f t="shared" si="6"/>
        <v/>
      </c>
      <c r="BP30" s="3" t="str">
        <f t="shared" si="7"/>
        <v/>
      </c>
      <c r="BQ30" s="3" t="str">
        <f t="shared" si="8"/>
        <v/>
      </c>
      <c r="BR30" s="3" t="str">
        <f t="shared" si="9"/>
        <v/>
      </c>
      <c r="BS30" s="3" t="str">
        <f t="shared" si="10"/>
        <v/>
      </c>
      <c r="BT30" s="3" t="str">
        <f t="shared" si="11"/>
        <v/>
      </c>
      <c r="BU30" s="3" t="str">
        <f t="shared" si="12"/>
        <v/>
      </c>
      <c r="BV30" s="3" t="str">
        <f t="shared" si="13"/>
        <v/>
      </c>
    </row>
    <row r="31" spans="1:74" s="3" customFormat="1" ht="11.25" customHeight="1" thickBot="1" x14ac:dyDescent="0.25">
      <c r="A31" s="384">
        <f t="shared" si="0"/>
        <v>0</v>
      </c>
      <c r="B31" s="384">
        <f t="shared" si="1"/>
        <v>0</v>
      </c>
      <c r="C31" s="385">
        <f t="shared" si="2"/>
        <v>0</v>
      </c>
      <c r="D31" s="33">
        <f t="shared" si="3"/>
        <v>0</v>
      </c>
      <c r="E31" s="34">
        <f t="shared" si="4"/>
        <v>0</v>
      </c>
      <c r="F31" s="146">
        <v>27</v>
      </c>
      <c r="G31" s="307"/>
      <c r="H31" s="311"/>
      <c r="I31" s="288"/>
      <c r="J31" s="143"/>
      <c r="K31" s="141"/>
      <c r="L31" s="163"/>
      <c r="M31" s="413"/>
      <c r="N31" s="414"/>
      <c r="O31" s="414"/>
      <c r="P31" s="414"/>
      <c r="Q31" s="414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6"/>
      <c r="AC31" s="414"/>
      <c r="AD31" s="414"/>
      <c r="AE31" s="414"/>
      <c r="AF31" s="414"/>
      <c r="AG31" s="414"/>
      <c r="AH31" s="414"/>
      <c r="AI31" s="414"/>
      <c r="AJ31" s="414"/>
      <c r="AK31" s="414"/>
      <c r="AL31" s="414"/>
      <c r="AM31" s="414"/>
      <c r="AN31" s="414"/>
      <c r="AO31" s="414"/>
      <c r="AP31" s="414"/>
      <c r="AQ31" s="414"/>
      <c r="AR31" s="416"/>
      <c r="AS31" s="414"/>
      <c r="AT31" s="414"/>
      <c r="AU31" s="414"/>
      <c r="AV31" s="414"/>
      <c r="AW31" s="414"/>
      <c r="AX31" s="414"/>
      <c r="AY31" s="414"/>
      <c r="AZ31" s="414"/>
      <c r="BA31" s="414"/>
      <c r="BB31" s="414"/>
      <c r="BC31" s="414"/>
      <c r="BD31" s="414"/>
      <c r="BE31" s="414"/>
      <c r="BF31" s="414"/>
      <c r="BG31" s="414"/>
      <c r="BH31" s="416"/>
      <c r="BI31" s="414"/>
      <c r="BJ31" s="414"/>
      <c r="BK31" s="414"/>
      <c r="BL31" s="414"/>
      <c r="BM31" s="422"/>
      <c r="BN31" s="148" t="str">
        <f t="shared" si="5"/>
        <v/>
      </c>
      <c r="BO31" s="3" t="str">
        <f t="shared" si="6"/>
        <v/>
      </c>
      <c r="BP31" s="3" t="str">
        <f t="shared" si="7"/>
        <v/>
      </c>
      <c r="BQ31" s="3" t="str">
        <f t="shared" si="8"/>
        <v/>
      </c>
      <c r="BR31" s="3" t="str">
        <f t="shared" si="9"/>
        <v/>
      </c>
      <c r="BS31" s="3" t="str">
        <f t="shared" si="10"/>
        <v/>
      </c>
      <c r="BT31" s="3" t="str">
        <f t="shared" si="11"/>
        <v/>
      </c>
      <c r="BU31" s="3" t="str">
        <f t="shared" si="12"/>
        <v/>
      </c>
      <c r="BV31" s="3" t="str">
        <f t="shared" si="13"/>
        <v/>
      </c>
    </row>
    <row r="32" spans="1:74" s="3" customFormat="1" ht="11.25" customHeight="1" thickBot="1" x14ac:dyDescent="0.25">
      <c r="A32" s="384">
        <f t="shared" si="0"/>
        <v>0</v>
      </c>
      <c r="B32" s="384">
        <f t="shared" si="1"/>
        <v>0</v>
      </c>
      <c r="C32" s="385">
        <f t="shared" si="2"/>
        <v>0</v>
      </c>
      <c r="D32" s="33">
        <f t="shared" si="3"/>
        <v>0</v>
      </c>
      <c r="E32" s="34">
        <f t="shared" si="4"/>
        <v>0</v>
      </c>
      <c r="F32" s="146">
        <v>28</v>
      </c>
      <c r="G32" s="307"/>
      <c r="H32" s="311"/>
      <c r="I32" s="288"/>
      <c r="J32" s="143"/>
      <c r="K32" s="141"/>
      <c r="L32" s="162"/>
      <c r="M32" s="413"/>
      <c r="N32" s="414"/>
      <c r="O32" s="414"/>
      <c r="P32" s="414"/>
      <c r="Q32" s="414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6"/>
      <c r="AC32" s="414"/>
      <c r="AD32" s="414"/>
      <c r="AE32" s="414"/>
      <c r="AF32" s="414"/>
      <c r="AG32" s="414"/>
      <c r="AH32" s="414"/>
      <c r="AI32" s="414"/>
      <c r="AJ32" s="414"/>
      <c r="AK32" s="414"/>
      <c r="AL32" s="414"/>
      <c r="AM32" s="414"/>
      <c r="AN32" s="414"/>
      <c r="AO32" s="414"/>
      <c r="AP32" s="414"/>
      <c r="AQ32" s="414"/>
      <c r="AR32" s="416"/>
      <c r="AS32" s="414"/>
      <c r="AT32" s="414"/>
      <c r="AU32" s="414"/>
      <c r="AV32" s="414"/>
      <c r="AW32" s="414"/>
      <c r="AX32" s="414"/>
      <c r="AY32" s="414"/>
      <c r="AZ32" s="414"/>
      <c r="BA32" s="414"/>
      <c r="BB32" s="414"/>
      <c r="BC32" s="414"/>
      <c r="BD32" s="414"/>
      <c r="BE32" s="414"/>
      <c r="BF32" s="414"/>
      <c r="BG32" s="414"/>
      <c r="BH32" s="416"/>
      <c r="BI32" s="414"/>
      <c r="BJ32" s="414"/>
      <c r="BK32" s="414"/>
      <c r="BL32" s="414"/>
      <c r="BM32" s="422"/>
      <c r="BN32" s="148" t="str">
        <f t="shared" si="5"/>
        <v/>
      </c>
      <c r="BO32" s="3" t="str">
        <f t="shared" si="6"/>
        <v/>
      </c>
      <c r="BP32" s="3" t="str">
        <f t="shared" si="7"/>
        <v/>
      </c>
      <c r="BQ32" s="3" t="str">
        <f t="shared" si="8"/>
        <v/>
      </c>
      <c r="BR32" s="3" t="str">
        <f t="shared" si="9"/>
        <v/>
      </c>
      <c r="BS32" s="3" t="str">
        <f t="shared" si="10"/>
        <v/>
      </c>
      <c r="BT32" s="3" t="str">
        <f t="shared" si="11"/>
        <v/>
      </c>
      <c r="BU32" s="3" t="str">
        <f t="shared" si="12"/>
        <v/>
      </c>
      <c r="BV32" s="3" t="str">
        <f t="shared" si="13"/>
        <v/>
      </c>
    </row>
    <row r="33" spans="1:77" s="3" customFormat="1" ht="11.25" customHeight="1" thickBot="1" x14ac:dyDescent="0.25">
      <c r="A33" s="384">
        <f t="shared" si="0"/>
        <v>0</v>
      </c>
      <c r="B33" s="384">
        <f t="shared" si="1"/>
        <v>0</v>
      </c>
      <c r="C33" s="385">
        <f t="shared" si="2"/>
        <v>0</v>
      </c>
      <c r="D33" s="33">
        <f t="shared" si="3"/>
        <v>0</v>
      </c>
      <c r="E33" s="34">
        <f t="shared" si="4"/>
        <v>0</v>
      </c>
      <c r="F33" s="146">
        <v>29</v>
      </c>
      <c r="G33" s="307"/>
      <c r="H33" s="311"/>
      <c r="I33" s="289"/>
      <c r="J33" s="143"/>
      <c r="K33" s="141"/>
      <c r="L33" s="162"/>
      <c r="M33" s="413"/>
      <c r="N33" s="414"/>
      <c r="O33" s="414"/>
      <c r="P33" s="414"/>
      <c r="Q33" s="414"/>
      <c r="R33" s="414"/>
      <c r="S33" s="414"/>
      <c r="T33" s="414"/>
      <c r="U33" s="414"/>
      <c r="V33" s="414"/>
      <c r="W33" s="414"/>
      <c r="X33" s="414"/>
      <c r="Y33" s="414"/>
      <c r="Z33" s="414"/>
      <c r="AA33" s="414"/>
      <c r="AB33" s="416"/>
      <c r="AC33" s="414"/>
      <c r="AD33" s="414"/>
      <c r="AE33" s="414"/>
      <c r="AF33" s="414"/>
      <c r="AG33" s="414"/>
      <c r="AH33" s="414"/>
      <c r="AI33" s="414"/>
      <c r="AJ33" s="414"/>
      <c r="AK33" s="414"/>
      <c r="AL33" s="414"/>
      <c r="AM33" s="414"/>
      <c r="AN33" s="414"/>
      <c r="AO33" s="414"/>
      <c r="AP33" s="414"/>
      <c r="AQ33" s="414"/>
      <c r="AR33" s="416"/>
      <c r="AS33" s="414"/>
      <c r="AT33" s="414"/>
      <c r="AU33" s="414"/>
      <c r="AV33" s="414"/>
      <c r="AW33" s="414"/>
      <c r="AX33" s="414"/>
      <c r="AY33" s="414"/>
      <c r="AZ33" s="414"/>
      <c r="BA33" s="414"/>
      <c r="BB33" s="414"/>
      <c r="BC33" s="414"/>
      <c r="BD33" s="414"/>
      <c r="BE33" s="414"/>
      <c r="BF33" s="414"/>
      <c r="BG33" s="414"/>
      <c r="BH33" s="416"/>
      <c r="BI33" s="414"/>
      <c r="BJ33" s="414"/>
      <c r="BK33" s="414"/>
      <c r="BL33" s="414"/>
      <c r="BM33" s="422"/>
      <c r="BN33" s="148" t="str">
        <f t="shared" si="5"/>
        <v/>
      </c>
      <c r="BO33" s="3" t="str">
        <f t="shared" si="6"/>
        <v/>
      </c>
      <c r="BP33" s="3" t="str">
        <f t="shared" si="7"/>
        <v/>
      </c>
      <c r="BQ33" s="3" t="str">
        <f t="shared" si="8"/>
        <v/>
      </c>
      <c r="BR33" s="3" t="str">
        <f t="shared" si="9"/>
        <v/>
      </c>
      <c r="BS33" s="3" t="str">
        <f t="shared" si="10"/>
        <v/>
      </c>
      <c r="BT33" s="3" t="str">
        <f t="shared" si="11"/>
        <v/>
      </c>
      <c r="BU33" s="3" t="str">
        <f t="shared" si="12"/>
        <v/>
      </c>
      <c r="BV33" s="3" t="str">
        <f t="shared" si="13"/>
        <v/>
      </c>
    </row>
    <row r="34" spans="1:77" s="3" customFormat="1" ht="11.25" customHeight="1" thickBot="1" x14ac:dyDescent="0.25">
      <c r="A34" s="384">
        <f t="shared" si="0"/>
        <v>0</v>
      </c>
      <c r="B34" s="384">
        <f t="shared" si="1"/>
        <v>0</v>
      </c>
      <c r="C34" s="385">
        <f t="shared" si="2"/>
        <v>0</v>
      </c>
      <c r="D34" s="33">
        <f t="shared" si="3"/>
        <v>0</v>
      </c>
      <c r="E34" s="34">
        <f t="shared" si="4"/>
        <v>0</v>
      </c>
      <c r="F34" s="146">
        <v>30</v>
      </c>
      <c r="G34" s="307"/>
      <c r="H34" s="312"/>
      <c r="I34" s="289"/>
      <c r="J34" s="143"/>
      <c r="K34" s="141"/>
      <c r="L34" s="162"/>
      <c r="M34" s="413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6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4"/>
      <c r="AO34" s="414"/>
      <c r="AP34" s="414"/>
      <c r="AQ34" s="414"/>
      <c r="AR34" s="416"/>
      <c r="AS34" s="414"/>
      <c r="AT34" s="414"/>
      <c r="AU34" s="414"/>
      <c r="AV34" s="414"/>
      <c r="AW34" s="414"/>
      <c r="AX34" s="414"/>
      <c r="AY34" s="414"/>
      <c r="AZ34" s="414"/>
      <c r="BA34" s="414"/>
      <c r="BB34" s="414"/>
      <c r="BC34" s="414"/>
      <c r="BD34" s="414"/>
      <c r="BE34" s="414"/>
      <c r="BF34" s="414"/>
      <c r="BG34" s="414"/>
      <c r="BH34" s="416"/>
      <c r="BI34" s="414"/>
      <c r="BJ34" s="414"/>
      <c r="BK34" s="414"/>
      <c r="BL34" s="414"/>
      <c r="BM34" s="422"/>
      <c r="BN34" s="148" t="str">
        <f t="shared" si="5"/>
        <v/>
      </c>
      <c r="BO34" s="3" t="str">
        <f t="shared" si="6"/>
        <v/>
      </c>
      <c r="BP34" s="3" t="str">
        <f t="shared" si="7"/>
        <v/>
      </c>
      <c r="BQ34" s="3" t="str">
        <f t="shared" si="8"/>
        <v/>
      </c>
      <c r="BR34" s="3" t="str">
        <f t="shared" si="9"/>
        <v/>
      </c>
      <c r="BS34" s="3" t="str">
        <f t="shared" si="10"/>
        <v/>
      </c>
      <c r="BT34" s="3" t="str">
        <f t="shared" si="11"/>
        <v/>
      </c>
      <c r="BU34" s="3" t="str">
        <f t="shared" si="12"/>
        <v/>
      </c>
      <c r="BV34" s="3" t="str">
        <f t="shared" si="13"/>
        <v/>
      </c>
    </row>
    <row r="35" spans="1:77" s="3" customFormat="1" ht="11.25" customHeight="1" thickBot="1" x14ac:dyDescent="0.25">
      <c r="A35" s="384">
        <f t="shared" si="0"/>
        <v>0</v>
      </c>
      <c r="B35" s="384">
        <f t="shared" si="1"/>
        <v>0</v>
      </c>
      <c r="C35" s="385">
        <f t="shared" si="2"/>
        <v>0</v>
      </c>
      <c r="D35" s="33">
        <f t="shared" si="3"/>
        <v>0</v>
      </c>
      <c r="E35" s="34">
        <f t="shared" si="4"/>
        <v>0</v>
      </c>
      <c r="F35" s="146">
        <v>31</v>
      </c>
      <c r="G35" s="307"/>
      <c r="H35" s="313"/>
      <c r="I35" s="289"/>
      <c r="J35" s="143"/>
      <c r="K35" s="141"/>
      <c r="L35" s="163"/>
      <c r="M35" s="413"/>
      <c r="N35" s="414"/>
      <c r="O35" s="414"/>
      <c r="P35" s="414"/>
      <c r="Q35" s="414"/>
      <c r="R35" s="414"/>
      <c r="S35" s="414"/>
      <c r="T35" s="414"/>
      <c r="U35" s="414"/>
      <c r="V35" s="414"/>
      <c r="W35" s="414"/>
      <c r="X35" s="414"/>
      <c r="Y35" s="414"/>
      <c r="Z35" s="414"/>
      <c r="AA35" s="414"/>
      <c r="AB35" s="416"/>
      <c r="AC35" s="414"/>
      <c r="AD35" s="414"/>
      <c r="AE35" s="414"/>
      <c r="AF35" s="414"/>
      <c r="AG35" s="414"/>
      <c r="AH35" s="414"/>
      <c r="AI35" s="414"/>
      <c r="AJ35" s="414"/>
      <c r="AK35" s="414"/>
      <c r="AL35" s="414"/>
      <c r="AM35" s="414"/>
      <c r="AN35" s="414"/>
      <c r="AO35" s="414"/>
      <c r="AP35" s="414"/>
      <c r="AQ35" s="414"/>
      <c r="AR35" s="416"/>
      <c r="AS35" s="414"/>
      <c r="AT35" s="414"/>
      <c r="AU35" s="414"/>
      <c r="AV35" s="414"/>
      <c r="AW35" s="414"/>
      <c r="AX35" s="414"/>
      <c r="AY35" s="414"/>
      <c r="AZ35" s="414"/>
      <c r="BA35" s="414"/>
      <c r="BB35" s="414"/>
      <c r="BC35" s="414"/>
      <c r="BD35" s="414"/>
      <c r="BE35" s="414"/>
      <c r="BF35" s="414"/>
      <c r="BG35" s="414"/>
      <c r="BH35" s="416"/>
      <c r="BI35" s="414"/>
      <c r="BJ35" s="414"/>
      <c r="BK35" s="414"/>
      <c r="BL35" s="414"/>
      <c r="BM35" s="422"/>
      <c r="BN35" s="148" t="str">
        <f t="shared" si="5"/>
        <v/>
      </c>
      <c r="BO35" s="3" t="str">
        <f t="shared" si="6"/>
        <v/>
      </c>
      <c r="BP35" s="3" t="str">
        <f t="shared" si="7"/>
        <v/>
      </c>
      <c r="BQ35" s="3" t="str">
        <f t="shared" si="8"/>
        <v/>
      </c>
      <c r="BR35" s="3" t="str">
        <f t="shared" si="9"/>
        <v/>
      </c>
      <c r="BS35" s="3" t="str">
        <f t="shared" si="10"/>
        <v/>
      </c>
      <c r="BT35" s="3" t="str">
        <f t="shared" si="11"/>
        <v/>
      </c>
      <c r="BU35" s="3" t="str">
        <f t="shared" si="12"/>
        <v/>
      </c>
      <c r="BV35" s="3" t="str">
        <f t="shared" si="13"/>
        <v/>
      </c>
    </row>
    <row r="36" spans="1:77" s="3" customFormat="1" ht="11.25" customHeight="1" thickBot="1" x14ac:dyDescent="0.25">
      <c r="A36" s="384">
        <f t="shared" si="0"/>
        <v>0</v>
      </c>
      <c r="B36" s="384">
        <f t="shared" si="1"/>
        <v>0</v>
      </c>
      <c r="C36" s="385">
        <f t="shared" si="2"/>
        <v>0</v>
      </c>
      <c r="D36" s="33">
        <f t="shared" si="3"/>
        <v>0</v>
      </c>
      <c r="E36" s="34">
        <f t="shared" si="4"/>
        <v>0</v>
      </c>
      <c r="F36" s="146">
        <v>32</v>
      </c>
      <c r="G36" s="307"/>
      <c r="H36" s="313"/>
      <c r="I36" s="289"/>
      <c r="J36" s="143"/>
      <c r="K36" s="141"/>
      <c r="L36" s="161"/>
      <c r="M36" s="413"/>
      <c r="N36" s="414"/>
      <c r="O36" s="414"/>
      <c r="P36" s="414"/>
      <c r="Q36" s="414"/>
      <c r="R36" s="414"/>
      <c r="S36" s="414"/>
      <c r="T36" s="414"/>
      <c r="U36" s="414"/>
      <c r="V36" s="414"/>
      <c r="W36" s="414"/>
      <c r="X36" s="414"/>
      <c r="Y36" s="414"/>
      <c r="Z36" s="414"/>
      <c r="AA36" s="414"/>
      <c r="AB36" s="416"/>
      <c r="AC36" s="414"/>
      <c r="AD36" s="414"/>
      <c r="AE36" s="414"/>
      <c r="AF36" s="414"/>
      <c r="AG36" s="414"/>
      <c r="AH36" s="414"/>
      <c r="AI36" s="414"/>
      <c r="AJ36" s="414"/>
      <c r="AK36" s="414"/>
      <c r="AL36" s="414"/>
      <c r="AM36" s="414"/>
      <c r="AN36" s="414"/>
      <c r="AO36" s="414"/>
      <c r="AP36" s="414"/>
      <c r="AQ36" s="414"/>
      <c r="AR36" s="416"/>
      <c r="AS36" s="414"/>
      <c r="AT36" s="414"/>
      <c r="AU36" s="414"/>
      <c r="AV36" s="414"/>
      <c r="AW36" s="414"/>
      <c r="AX36" s="414"/>
      <c r="AY36" s="414"/>
      <c r="AZ36" s="414"/>
      <c r="BA36" s="414"/>
      <c r="BB36" s="414"/>
      <c r="BC36" s="414"/>
      <c r="BD36" s="414"/>
      <c r="BE36" s="414"/>
      <c r="BF36" s="414"/>
      <c r="BG36" s="414"/>
      <c r="BH36" s="416"/>
      <c r="BI36" s="414"/>
      <c r="BJ36" s="414"/>
      <c r="BK36" s="414"/>
      <c r="BL36" s="414"/>
      <c r="BM36" s="422"/>
      <c r="BN36" s="148" t="str">
        <f t="shared" si="5"/>
        <v/>
      </c>
      <c r="BO36" s="3" t="str">
        <f t="shared" si="6"/>
        <v/>
      </c>
      <c r="BP36" s="3" t="str">
        <f t="shared" si="7"/>
        <v/>
      </c>
      <c r="BQ36" s="3" t="str">
        <f t="shared" si="8"/>
        <v/>
      </c>
      <c r="BR36" s="3" t="str">
        <f t="shared" si="9"/>
        <v/>
      </c>
      <c r="BS36" s="3" t="str">
        <f t="shared" si="10"/>
        <v/>
      </c>
      <c r="BT36" s="3" t="str">
        <f t="shared" si="11"/>
        <v/>
      </c>
      <c r="BU36" s="3" t="str">
        <f t="shared" si="12"/>
        <v/>
      </c>
      <c r="BV36" s="3" t="str">
        <f t="shared" si="13"/>
        <v/>
      </c>
    </row>
    <row r="37" spans="1:77" s="3" customFormat="1" ht="11.25" customHeight="1" thickBot="1" x14ac:dyDescent="0.25">
      <c r="A37" s="384">
        <f t="shared" si="0"/>
        <v>0</v>
      </c>
      <c r="B37" s="384">
        <f t="shared" si="1"/>
        <v>0</v>
      </c>
      <c r="C37" s="385">
        <f t="shared" si="2"/>
        <v>0</v>
      </c>
      <c r="D37" s="33"/>
      <c r="E37" s="34"/>
      <c r="F37" s="146">
        <v>33</v>
      </c>
      <c r="G37" s="307"/>
      <c r="H37" s="313"/>
      <c r="I37" s="289"/>
      <c r="J37" s="143"/>
      <c r="K37" s="141"/>
      <c r="L37" s="161"/>
      <c r="M37" s="413"/>
      <c r="N37" s="414"/>
      <c r="O37" s="414"/>
      <c r="P37" s="414"/>
      <c r="Q37" s="414"/>
      <c r="R37" s="414"/>
      <c r="S37" s="414"/>
      <c r="T37" s="414"/>
      <c r="U37" s="414"/>
      <c r="V37" s="414"/>
      <c r="W37" s="414"/>
      <c r="X37" s="414"/>
      <c r="Y37" s="414"/>
      <c r="Z37" s="414"/>
      <c r="AA37" s="414"/>
      <c r="AB37" s="416"/>
      <c r="AC37" s="414"/>
      <c r="AD37" s="414"/>
      <c r="AE37" s="414"/>
      <c r="AF37" s="414"/>
      <c r="AG37" s="414"/>
      <c r="AH37" s="414"/>
      <c r="AI37" s="414"/>
      <c r="AJ37" s="414"/>
      <c r="AK37" s="414"/>
      <c r="AL37" s="414"/>
      <c r="AM37" s="414"/>
      <c r="AN37" s="414"/>
      <c r="AO37" s="414"/>
      <c r="AP37" s="414"/>
      <c r="AQ37" s="414"/>
      <c r="AR37" s="416"/>
      <c r="AS37" s="414"/>
      <c r="AT37" s="414"/>
      <c r="AU37" s="414"/>
      <c r="AV37" s="414"/>
      <c r="AW37" s="414"/>
      <c r="AX37" s="414"/>
      <c r="AY37" s="414"/>
      <c r="AZ37" s="414"/>
      <c r="BA37" s="414"/>
      <c r="BB37" s="414"/>
      <c r="BC37" s="414"/>
      <c r="BD37" s="414"/>
      <c r="BE37" s="414"/>
      <c r="BF37" s="414"/>
      <c r="BG37" s="414"/>
      <c r="BH37" s="416"/>
      <c r="BI37" s="414"/>
      <c r="BJ37" s="414"/>
      <c r="BK37" s="414"/>
      <c r="BL37" s="414"/>
      <c r="BM37" s="422"/>
      <c r="BN37" s="148" t="str">
        <f t="shared" si="5"/>
        <v/>
      </c>
      <c r="BO37" s="3" t="str">
        <f t="shared" si="6"/>
        <v/>
      </c>
      <c r="BP37" s="3" t="str">
        <f t="shared" si="7"/>
        <v/>
      </c>
      <c r="BQ37" s="3" t="str">
        <f t="shared" si="8"/>
        <v/>
      </c>
      <c r="BR37" s="3" t="str">
        <f t="shared" si="9"/>
        <v/>
      </c>
      <c r="BS37" s="3" t="str">
        <f t="shared" si="10"/>
        <v/>
      </c>
      <c r="BT37" s="3" t="str">
        <f t="shared" si="11"/>
        <v/>
      </c>
      <c r="BU37" s="3" t="str">
        <f t="shared" si="12"/>
        <v/>
      </c>
      <c r="BV37" s="3" t="str">
        <f t="shared" si="13"/>
        <v/>
      </c>
    </row>
    <row r="38" spans="1:77" s="3" customFormat="1" ht="11.25" customHeight="1" thickBot="1" x14ac:dyDescent="0.25">
      <c r="A38" s="384">
        <f t="shared" si="0"/>
        <v>0</v>
      </c>
      <c r="B38" s="384">
        <f t="shared" si="1"/>
        <v>0</v>
      </c>
      <c r="C38" s="385">
        <f t="shared" si="2"/>
        <v>0</v>
      </c>
      <c r="D38" s="33">
        <f t="shared" si="3"/>
        <v>0</v>
      </c>
      <c r="E38" s="34">
        <f t="shared" si="4"/>
        <v>0</v>
      </c>
      <c r="F38" s="146">
        <v>34</v>
      </c>
      <c r="G38" s="307"/>
      <c r="H38" s="313"/>
      <c r="I38" s="289"/>
      <c r="J38" s="143"/>
      <c r="K38" s="141"/>
      <c r="L38" s="161"/>
      <c r="M38" s="413"/>
      <c r="N38" s="414"/>
      <c r="O38" s="414"/>
      <c r="P38" s="414"/>
      <c r="Q38" s="414"/>
      <c r="R38" s="414"/>
      <c r="S38" s="414"/>
      <c r="T38" s="414"/>
      <c r="U38" s="414"/>
      <c r="V38" s="414"/>
      <c r="W38" s="414"/>
      <c r="X38" s="414"/>
      <c r="Y38" s="414"/>
      <c r="Z38" s="414"/>
      <c r="AA38" s="414"/>
      <c r="AB38" s="416"/>
      <c r="AC38" s="414"/>
      <c r="AD38" s="414"/>
      <c r="AE38" s="414"/>
      <c r="AF38" s="414"/>
      <c r="AG38" s="414"/>
      <c r="AH38" s="414"/>
      <c r="AI38" s="414"/>
      <c r="AJ38" s="414"/>
      <c r="AK38" s="414"/>
      <c r="AL38" s="414"/>
      <c r="AM38" s="414"/>
      <c r="AN38" s="414"/>
      <c r="AO38" s="414"/>
      <c r="AP38" s="414"/>
      <c r="AQ38" s="414"/>
      <c r="AR38" s="416"/>
      <c r="AS38" s="414"/>
      <c r="AT38" s="414"/>
      <c r="AU38" s="414"/>
      <c r="AV38" s="414"/>
      <c r="AW38" s="414"/>
      <c r="AX38" s="414"/>
      <c r="AY38" s="414"/>
      <c r="AZ38" s="414"/>
      <c r="BA38" s="414"/>
      <c r="BB38" s="414"/>
      <c r="BC38" s="414"/>
      <c r="BD38" s="414"/>
      <c r="BE38" s="414"/>
      <c r="BF38" s="414"/>
      <c r="BG38" s="414"/>
      <c r="BH38" s="416"/>
      <c r="BI38" s="414"/>
      <c r="BJ38" s="414"/>
      <c r="BK38" s="414"/>
      <c r="BL38" s="414"/>
      <c r="BM38" s="422"/>
      <c r="BN38" s="148" t="str">
        <f t="shared" si="5"/>
        <v/>
      </c>
      <c r="BO38" s="3" t="str">
        <f t="shared" si="6"/>
        <v/>
      </c>
      <c r="BP38" s="3" t="str">
        <f t="shared" si="7"/>
        <v/>
      </c>
      <c r="BQ38" s="3" t="str">
        <f t="shared" si="8"/>
        <v/>
      </c>
      <c r="BR38" s="3" t="str">
        <f t="shared" si="9"/>
        <v/>
      </c>
      <c r="BS38" s="3" t="str">
        <f t="shared" si="10"/>
        <v/>
      </c>
      <c r="BT38" s="3" t="str">
        <f t="shared" si="11"/>
        <v/>
      </c>
      <c r="BU38" s="3" t="str">
        <f t="shared" si="12"/>
        <v/>
      </c>
      <c r="BV38" s="3" t="str">
        <f t="shared" si="13"/>
        <v/>
      </c>
    </row>
    <row r="39" spans="1:77" s="3" customFormat="1" ht="11.25" customHeight="1" thickBot="1" x14ac:dyDescent="0.25">
      <c r="A39" s="384">
        <f t="shared" si="0"/>
        <v>0</v>
      </c>
      <c r="B39" s="384">
        <f t="shared" si="1"/>
        <v>0</v>
      </c>
      <c r="C39" s="385">
        <f t="shared" si="2"/>
        <v>0</v>
      </c>
      <c r="D39" s="33">
        <f t="shared" si="3"/>
        <v>0</v>
      </c>
      <c r="E39" s="34">
        <f t="shared" si="4"/>
        <v>0</v>
      </c>
      <c r="F39" s="147">
        <v>35</v>
      </c>
      <c r="G39" s="308"/>
      <c r="H39" s="314"/>
      <c r="I39" s="323"/>
      <c r="J39" s="144"/>
      <c r="K39" s="35"/>
      <c r="L39" s="161"/>
      <c r="M39" s="414"/>
      <c r="N39" s="414"/>
      <c r="O39" s="414"/>
      <c r="P39" s="414"/>
      <c r="Q39" s="414"/>
      <c r="R39" s="414"/>
      <c r="S39" s="414"/>
      <c r="T39" s="414"/>
      <c r="U39" s="414"/>
      <c r="V39" s="414"/>
      <c r="W39" s="414"/>
      <c r="X39" s="414"/>
      <c r="Y39" s="414"/>
      <c r="Z39" s="414"/>
      <c r="AA39" s="414"/>
      <c r="AB39" s="414"/>
      <c r="AC39" s="414"/>
      <c r="AD39" s="414"/>
      <c r="AE39" s="414"/>
      <c r="AF39" s="414"/>
      <c r="AG39" s="414"/>
      <c r="AH39" s="414"/>
      <c r="AI39" s="414"/>
      <c r="AJ39" s="414"/>
      <c r="AK39" s="414"/>
      <c r="AL39" s="414"/>
      <c r="AM39" s="414"/>
      <c r="AN39" s="414"/>
      <c r="AO39" s="414"/>
      <c r="AP39" s="414"/>
      <c r="AQ39" s="414"/>
      <c r="AR39" s="414"/>
      <c r="AS39" s="414"/>
      <c r="AT39" s="414"/>
      <c r="AU39" s="414"/>
      <c r="AV39" s="414"/>
      <c r="AW39" s="414"/>
      <c r="AX39" s="414"/>
      <c r="AY39" s="414"/>
      <c r="AZ39" s="414"/>
      <c r="BA39" s="414"/>
      <c r="BB39" s="414"/>
      <c r="BC39" s="414"/>
      <c r="BD39" s="414"/>
      <c r="BE39" s="414"/>
      <c r="BF39" s="414"/>
      <c r="BG39" s="414"/>
      <c r="BH39" s="416"/>
      <c r="BI39" s="414"/>
      <c r="BJ39" s="414"/>
      <c r="BK39" s="414"/>
      <c r="BL39" s="414"/>
      <c r="BM39" s="422"/>
      <c r="BN39" s="148" t="str">
        <f t="shared" si="5"/>
        <v/>
      </c>
      <c r="BO39" s="3" t="str">
        <f t="shared" si="6"/>
        <v/>
      </c>
      <c r="BP39" s="3" t="str">
        <f t="shared" si="7"/>
        <v/>
      </c>
      <c r="BQ39" s="3" t="str">
        <f t="shared" si="8"/>
        <v/>
      </c>
      <c r="BR39" s="3" t="str">
        <f t="shared" si="9"/>
        <v/>
      </c>
      <c r="BS39" s="3" t="str">
        <f t="shared" si="10"/>
        <v/>
      </c>
      <c r="BT39" s="3" t="str">
        <f t="shared" si="11"/>
        <v/>
      </c>
      <c r="BU39" s="3" t="str">
        <f t="shared" si="12"/>
        <v/>
      </c>
      <c r="BV39" s="3" t="str">
        <f t="shared" si="13"/>
        <v/>
      </c>
    </row>
    <row r="40" spans="1:77" s="3" customFormat="1" ht="5.25" customHeight="1" thickBot="1" x14ac:dyDescent="0.25">
      <c r="A40" s="383"/>
      <c r="B40" s="40"/>
      <c r="C40" s="41"/>
      <c r="D40" s="41"/>
      <c r="E40" s="41"/>
      <c r="F40" s="41"/>
      <c r="G40" s="291"/>
      <c r="H40" s="455"/>
      <c r="I40" s="455"/>
      <c r="J40" s="290"/>
      <c r="K40" s="99"/>
      <c r="L40" s="153"/>
      <c r="M40" s="41"/>
      <c r="N40" s="41"/>
      <c r="O40" s="41"/>
      <c r="P40" s="41"/>
      <c r="Q40" s="41"/>
      <c r="R40" s="42"/>
      <c r="S40" s="41"/>
      <c r="T40" s="41"/>
      <c r="U40" s="41"/>
      <c r="V40" s="41"/>
      <c r="W40" s="42"/>
      <c r="X40" s="41"/>
      <c r="Y40" s="41"/>
      <c r="Z40" s="45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101"/>
      <c r="AM40" s="41"/>
      <c r="AN40" s="41"/>
      <c r="AO40" s="104"/>
      <c r="AP40" s="41"/>
      <c r="AQ40" s="41"/>
      <c r="AR40" s="101"/>
      <c r="AS40" s="41"/>
      <c r="AT40" s="41"/>
      <c r="AU40" s="104"/>
      <c r="AV40" s="41"/>
      <c r="AW40" s="41"/>
      <c r="AX40" s="41"/>
      <c r="AY40" s="101"/>
      <c r="AZ40" s="41"/>
      <c r="BA40" s="41"/>
      <c r="BB40" s="104"/>
      <c r="BC40" s="41"/>
      <c r="BD40" s="41"/>
      <c r="BE40" s="101"/>
      <c r="BF40" s="41"/>
      <c r="BG40" s="41"/>
      <c r="BH40" s="104"/>
      <c r="BI40" s="41"/>
      <c r="BJ40" s="41"/>
      <c r="BK40" s="41"/>
      <c r="BL40" s="41"/>
      <c r="BM40" s="104"/>
      <c r="BN40" s="420"/>
      <c r="BO40" s="419"/>
      <c r="BP40" s="419"/>
      <c r="BQ40" s="419"/>
      <c r="BR40" s="419"/>
      <c r="BS40" s="419"/>
      <c r="BT40" s="419"/>
      <c r="BU40" s="419"/>
      <c r="BV40" s="419"/>
      <c r="BW40" s="419"/>
      <c r="BX40" s="419"/>
      <c r="BY40" s="419"/>
    </row>
    <row r="41" spans="1:77" s="3" customFormat="1" ht="12.75" customHeight="1" x14ac:dyDescent="0.2">
      <c r="A41" s="448" t="s">
        <v>4</v>
      </c>
      <c r="B41" s="448"/>
      <c r="C41" s="448"/>
      <c r="D41" s="448"/>
      <c r="E41" s="448"/>
      <c r="F41" s="448"/>
      <c r="G41" s="449"/>
      <c r="H41" s="286"/>
      <c r="I41" s="286"/>
      <c r="J41" s="280"/>
      <c r="K41" s="85"/>
      <c r="L41" s="93"/>
      <c r="M41" s="135">
        <f t="shared" ref="M41:AW41" si="14">COUNTA(M5:M39)-COUNTIF(M5:M39,"a")</f>
        <v>0</v>
      </c>
      <c r="N41" s="10">
        <f t="shared" si="14"/>
        <v>0</v>
      </c>
      <c r="O41" s="10">
        <f t="shared" si="14"/>
        <v>0</v>
      </c>
      <c r="P41" s="10">
        <f t="shared" si="14"/>
        <v>0</v>
      </c>
      <c r="Q41" s="10">
        <f t="shared" si="14"/>
        <v>0</v>
      </c>
      <c r="R41" s="10">
        <f t="shared" si="14"/>
        <v>0</v>
      </c>
      <c r="S41" s="10">
        <f t="shared" si="14"/>
        <v>0</v>
      </c>
      <c r="T41" s="10">
        <f t="shared" si="14"/>
        <v>0</v>
      </c>
      <c r="U41" s="10">
        <f t="shared" si="14"/>
        <v>0</v>
      </c>
      <c r="V41" s="10">
        <f t="shared" si="14"/>
        <v>0</v>
      </c>
      <c r="W41" s="10">
        <f t="shared" si="14"/>
        <v>0</v>
      </c>
      <c r="X41" s="10">
        <f t="shared" si="14"/>
        <v>0</v>
      </c>
      <c r="Y41" s="10">
        <f t="shared" si="14"/>
        <v>0</v>
      </c>
      <c r="Z41" s="10">
        <f t="shared" si="14"/>
        <v>0</v>
      </c>
      <c r="AA41" s="10">
        <f t="shared" si="14"/>
        <v>0</v>
      </c>
      <c r="AB41" s="10">
        <f t="shared" si="14"/>
        <v>0</v>
      </c>
      <c r="AC41" s="10">
        <f t="shared" si="14"/>
        <v>0</v>
      </c>
      <c r="AD41" s="10">
        <f t="shared" si="14"/>
        <v>0</v>
      </c>
      <c r="AE41" s="10">
        <f t="shared" si="14"/>
        <v>0</v>
      </c>
      <c r="AF41" s="10">
        <f t="shared" si="14"/>
        <v>0</v>
      </c>
      <c r="AG41" s="10">
        <f t="shared" si="14"/>
        <v>0</v>
      </c>
      <c r="AH41" s="10">
        <f t="shared" si="14"/>
        <v>0</v>
      </c>
      <c r="AI41" s="10">
        <f t="shared" si="14"/>
        <v>0</v>
      </c>
      <c r="AJ41" s="10">
        <f t="shared" si="14"/>
        <v>0</v>
      </c>
      <c r="AK41" s="10">
        <f t="shared" si="14"/>
        <v>0</v>
      </c>
      <c r="AL41" s="10">
        <f>COUNTA(AL5:AL39)-COUNTIF(AL5:AL39,"a")</f>
        <v>0</v>
      </c>
      <c r="AM41" s="10">
        <f t="shared" si="14"/>
        <v>0</v>
      </c>
      <c r="AN41" s="10">
        <f t="shared" si="14"/>
        <v>0</v>
      </c>
      <c r="AO41" s="10">
        <f t="shared" si="14"/>
        <v>0</v>
      </c>
      <c r="AP41" s="10">
        <f t="shared" si="14"/>
        <v>0</v>
      </c>
      <c r="AQ41" s="10">
        <f t="shared" si="14"/>
        <v>0</v>
      </c>
      <c r="AR41" s="10">
        <f t="shared" si="14"/>
        <v>0</v>
      </c>
      <c r="AS41" s="10">
        <f t="shared" si="14"/>
        <v>0</v>
      </c>
      <c r="AT41" s="10">
        <f t="shared" si="14"/>
        <v>0</v>
      </c>
      <c r="AU41" s="10">
        <f t="shared" si="14"/>
        <v>0</v>
      </c>
      <c r="AV41" s="10">
        <f t="shared" si="14"/>
        <v>0</v>
      </c>
      <c r="AW41" s="10">
        <f t="shared" si="14"/>
        <v>0</v>
      </c>
      <c r="AX41" s="10">
        <f t="shared" ref="AX41:BJ41" si="15">COUNTA(AX5:AX39)-COUNTIF(AX5:AX39,"a")</f>
        <v>0</v>
      </c>
      <c r="AY41" s="10">
        <f t="shared" si="15"/>
        <v>0</v>
      </c>
      <c r="AZ41" s="10">
        <f t="shared" si="15"/>
        <v>0</v>
      </c>
      <c r="BA41" s="10">
        <f t="shared" si="15"/>
        <v>0</v>
      </c>
      <c r="BB41" s="10">
        <f t="shared" si="15"/>
        <v>0</v>
      </c>
      <c r="BC41" s="10">
        <f t="shared" si="15"/>
        <v>0</v>
      </c>
      <c r="BD41" s="10">
        <f t="shared" si="15"/>
        <v>0</v>
      </c>
      <c r="BE41" s="10">
        <f t="shared" si="15"/>
        <v>0</v>
      </c>
      <c r="BF41" s="10">
        <f t="shared" si="15"/>
        <v>0</v>
      </c>
      <c r="BG41" s="10">
        <f t="shared" si="15"/>
        <v>0</v>
      </c>
      <c r="BH41" s="10">
        <f t="shared" si="15"/>
        <v>0</v>
      </c>
      <c r="BI41" s="10">
        <f t="shared" si="15"/>
        <v>0</v>
      </c>
      <c r="BJ41" s="10">
        <f t="shared" si="15"/>
        <v>0</v>
      </c>
      <c r="BK41" s="10">
        <f t="shared" ref="BK41:BM41" si="16">COUNTA(BK5:BK39)-COUNTIF(BK5:BK39,"a")</f>
        <v>0</v>
      </c>
      <c r="BL41" s="10">
        <f t="shared" si="16"/>
        <v>0</v>
      </c>
      <c r="BM41" s="10">
        <f t="shared" si="16"/>
        <v>0</v>
      </c>
      <c r="BN41" s="72"/>
      <c r="BY41" s="419"/>
    </row>
    <row r="42" spans="1:77" s="3" customFormat="1" ht="12.75" customHeight="1" x14ac:dyDescent="0.2">
      <c r="A42" s="435" t="s">
        <v>5</v>
      </c>
      <c r="B42" s="435"/>
      <c r="C42" s="435"/>
      <c r="D42" s="435"/>
      <c r="E42" s="435"/>
      <c r="F42" s="435"/>
      <c r="G42" s="436"/>
      <c r="H42" s="292"/>
      <c r="I42" s="292"/>
      <c r="J42" s="293"/>
      <c r="K42" s="85"/>
      <c r="L42" s="85"/>
      <c r="M42" s="95">
        <f>COUNTIF(M5:M39,1)+COUNTIF(M5:M39,2)</f>
        <v>0</v>
      </c>
      <c r="N42" s="96">
        <f t="shared" ref="N42:AQ42" si="17">COUNTIF(N5:N39,1)</f>
        <v>0</v>
      </c>
      <c r="O42" s="96">
        <f t="shared" si="17"/>
        <v>0</v>
      </c>
      <c r="P42" s="96">
        <f t="shared" si="17"/>
        <v>0</v>
      </c>
      <c r="Q42" s="96">
        <f t="shared" si="17"/>
        <v>0</v>
      </c>
      <c r="R42" s="96">
        <f t="shared" si="17"/>
        <v>0</v>
      </c>
      <c r="S42" s="96">
        <f t="shared" si="17"/>
        <v>0</v>
      </c>
      <c r="T42" s="96">
        <f t="shared" si="17"/>
        <v>0</v>
      </c>
      <c r="U42" s="96">
        <f t="shared" si="17"/>
        <v>0</v>
      </c>
      <c r="V42" s="96">
        <f t="shared" si="17"/>
        <v>0</v>
      </c>
      <c r="W42" s="96">
        <f t="shared" si="17"/>
        <v>0</v>
      </c>
      <c r="X42" s="96">
        <f t="shared" si="17"/>
        <v>0</v>
      </c>
      <c r="Y42" s="96">
        <f t="shared" si="17"/>
        <v>0</v>
      </c>
      <c r="Z42" s="96">
        <f t="shared" si="17"/>
        <v>0</v>
      </c>
      <c r="AA42" s="96">
        <f t="shared" si="17"/>
        <v>0</v>
      </c>
      <c r="AB42" s="96">
        <f t="shared" si="17"/>
        <v>0</v>
      </c>
      <c r="AC42" s="96">
        <f t="shared" si="17"/>
        <v>0</v>
      </c>
      <c r="AD42" s="96">
        <f t="shared" si="17"/>
        <v>0</v>
      </c>
      <c r="AE42" s="96">
        <f t="shared" si="17"/>
        <v>0</v>
      </c>
      <c r="AF42" s="96">
        <f>COUNTIF(AF5:AF39,1)</f>
        <v>0</v>
      </c>
      <c r="AG42" s="96">
        <f t="shared" si="17"/>
        <v>0</v>
      </c>
      <c r="AH42" s="96">
        <f t="shared" si="17"/>
        <v>0</v>
      </c>
      <c r="AI42" s="96">
        <f t="shared" si="17"/>
        <v>0</v>
      </c>
      <c r="AJ42" s="96">
        <f t="shared" si="17"/>
        <v>0</v>
      </c>
      <c r="AK42" s="96">
        <f t="shared" si="17"/>
        <v>0</v>
      </c>
      <c r="AL42" s="96">
        <f>COUNTIF(AL5:AL39,1)</f>
        <v>0</v>
      </c>
      <c r="AM42" s="96">
        <f t="shared" si="17"/>
        <v>0</v>
      </c>
      <c r="AN42" s="96">
        <f t="shared" si="17"/>
        <v>0</v>
      </c>
      <c r="AO42" s="96">
        <f t="shared" si="17"/>
        <v>0</v>
      </c>
      <c r="AP42" s="96">
        <f t="shared" si="17"/>
        <v>0</v>
      </c>
      <c r="AQ42" s="96">
        <f t="shared" si="17"/>
        <v>0</v>
      </c>
      <c r="AR42" s="96">
        <f t="shared" ref="AR42:BD42" si="18">COUNTIF(AR5:AR39,1)</f>
        <v>0</v>
      </c>
      <c r="AS42" s="96">
        <f t="shared" si="18"/>
        <v>0</v>
      </c>
      <c r="AT42" s="96">
        <f t="shared" si="18"/>
        <v>0</v>
      </c>
      <c r="AU42" s="96">
        <f t="shared" si="18"/>
        <v>0</v>
      </c>
      <c r="AV42" s="96">
        <f t="shared" si="18"/>
        <v>0</v>
      </c>
      <c r="AW42" s="96">
        <f t="shared" si="18"/>
        <v>0</v>
      </c>
      <c r="AX42" s="96">
        <f t="shared" si="18"/>
        <v>0</v>
      </c>
      <c r="AY42" s="96">
        <f t="shared" si="18"/>
        <v>0</v>
      </c>
      <c r="AZ42" s="96">
        <f t="shared" si="18"/>
        <v>0</v>
      </c>
      <c r="BA42" s="96">
        <f t="shared" si="18"/>
        <v>0</v>
      </c>
      <c r="BB42" s="96">
        <f t="shared" si="18"/>
        <v>0</v>
      </c>
      <c r="BC42" s="96">
        <f t="shared" si="18"/>
        <v>0</v>
      </c>
      <c r="BD42" s="96">
        <f t="shared" si="18"/>
        <v>0</v>
      </c>
      <c r="BE42" s="96">
        <f t="shared" ref="BE42:BM42" si="19">COUNTIF(BE5:BE39,1)</f>
        <v>0</v>
      </c>
      <c r="BF42" s="96">
        <f t="shared" si="19"/>
        <v>0</v>
      </c>
      <c r="BG42" s="96">
        <f t="shared" si="19"/>
        <v>0</v>
      </c>
      <c r="BH42" s="96">
        <f t="shared" si="19"/>
        <v>0</v>
      </c>
      <c r="BI42" s="96">
        <f t="shared" si="19"/>
        <v>0</v>
      </c>
      <c r="BJ42" s="96">
        <f t="shared" si="19"/>
        <v>0</v>
      </c>
      <c r="BK42" s="96">
        <f t="shared" si="19"/>
        <v>0</v>
      </c>
      <c r="BL42" s="96">
        <f t="shared" si="19"/>
        <v>0</v>
      </c>
      <c r="BM42" s="96">
        <f t="shared" si="19"/>
        <v>0</v>
      </c>
      <c r="BN42" s="71"/>
    </row>
    <row r="43" spans="1:77" s="3" customFormat="1" ht="12.75" customHeight="1" x14ac:dyDescent="0.2">
      <c r="A43" s="435" t="s">
        <v>61</v>
      </c>
      <c r="B43" s="435"/>
      <c r="C43" s="435"/>
      <c r="D43" s="435"/>
      <c r="E43" s="435"/>
      <c r="F43" s="435"/>
      <c r="G43" s="436"/>
      <c r="H43" s="292"/>
      <c r="I43" s="292"/>
      <c r="J43" s="293"/>
      <c r="K43" s="85"/>
      <c r="L43" s="85"/>
      <c r="M43" s="294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7">
        <f>COUNTIF(AL5:AL39,8)</f>
        <v>0</v>
      </c>
      <c r="AM43" s="157">
        <f>COUNTIF(AM5:AM39,8)</f>
        <v>0</v>
      </c>
      <c r="AN43" s="157">
        <f>COUNTIF(AN5:AN39,8)</f>
        <v>0</v>
      </c>
      <c r="AO43" s="158"/>
      <c r="AP43" s="158"/>
      <c r="AQ43" s="158"/>
      <c r="AR43" s="158"/>
      <c r="AS43" s="158"/>
      <c r="AT43" s="158"/>
      <c r="AU43" s="157">
        <f>COUNTIF(AU5:AU39,8)</f>
        <v>0</v>
      </c>
      <c r="AV43" s="158"/>
      <c r="AW43" s="158"/>
      <c r="AX43" s="158"/>
      <c r="AY43" s="158"/>
      <c r="AZ43" s="157">
        <f>COUNTIF(AZ5:AZ39,8)</f>
        <v>0</v>
      </c>
      <c r="BA43" s="158"/>
      <c r="BB43" s="158"/>
      <c r="BC43" s="158"/>
      <c r="BD43" s="158"/>
      <c r="BE43" s="158"/>
      <c r="BF43" s="157">
        <f>COUNTIF(BF5:BF39,8)</f>
        <v>0</v>
      </c>
      <c r="BG43" s="158"/>
      <c r="BH43" s="158"/>
      <c r="BI43" s="158"/>
      <c r="BJ43" s="158"/>
      <c r="BK43" s="158"/>
      <c r="BL43" s="158"/>
      <c r="BM43" s="157">
        <f>COUNTIF(BM5:BM39,8)</f>
        <v>0</v>
      </c>
      <c r="BN43" s="71"/>
    </row>
    <row r="44" spans="1:77" s="3" customFormat="1" ht="12.75" customHeight="1" x14ac:dyDescent="0.2">
      <c r="A44" s="435" t="s">
        <v>6</v>
      </c>
      <c r="B44" s="435"/>
      <c r="C44" s="435"/>
      <c r="D44" s="435"/>
      <c r="E44" s="435"/>
      <c r="F44" s="435"/>
      <c r="G44" s="436"/>
      <c r="H44" s="292"/>
      <c r="I44" s="292"/>
      <c r="J44" s="293"/>
      <c r="K44" s="85"/>
      <c r="L44" s="85"/>
      <c r="M44" s="86">
        <f>COUNTIF(M5:M39,0)</f>
        <v>0</v>
      </c>
      <c r="N44" s="7">
        <f t="shared" ref="N44:AQ44" si="20">COUNTIF(N5:N39,0)</f>
        <v>0</v>
      </c>
      <c r="O44" s="7">
        <f t="shared" si="20"/>
        <v>0</v>
      </c>
      <c r="P44" s="7">
        <f t="shared" si="20"/>
        <v>0</v>
      </c>
      <c r="Q44" s="7">
        <f t="shared" si="20"/>
        <v>0</v>
      </c>
      <c r="R44" s="7">
        <f t="shared" si="20"/>
        <v>0</v>
      </c>
      <c r="S44" s="7">
        <f t="shared" si="20"/>
        <v>0</v>
      </c>
      <c r="T44" s="7">
        <f t="shared" si="20"/>
        <v>0</v>
      </c>
      <c r="U44" s="7">
        <f t="shared" si="20"/>
        <v>0</v>
      </c>
      <c r="V44" s="7">
        <f t="shared" si="20"/>
        <v>0</v>
      </c>
      <c r="W44" s="7">
        <f t="shared" si="20"/>
        <v>0</v>
      </c>
      <c r="X44" s="7">
        <f t="shared" si="20"/>
        <v>0</v>
      </c>
      <c r="Y44" s="7">
        <f t="shared" si="20"/>
        <v>0</v>
      </c>
      <c r="Z44" s="7">
        <f t="shared" si="20"/>
        <v>0</v>
      </c>
      <c r="AA44" s="7">
        <f t="shared" si="20"/>
        <v>0</v>
      </c>
      <c r="AB44" s="7">
        <f t="shared" si="20"/>
        <v>0</v>
      </c>
      <c r="AC44" s="7">
        <f t="shared" si="20"/>
        <v>0</v>
      </c>
      <c r="AD44" s="7">
        <f t="shared" si="20"/>
        <v>0</v>
      </c>
      <c r="AE44" s="7">
        <f t="shared" si="20"/>
        <v>0</v>
      </c>
      <c r="AF44" s="7">
        <f t="shared" si="20"/>
        <v>0</v>
      </c>
      <c r="AG44" s="7">
        <f t="shared" si="20"/>
        <v>0</v>
      </c>
      <c r="AH44" s="7">
        <f t="shared" si="20"/>
        <v>0</v>
      </c>
      <c r="AI44" s="7">
        <f t="shared" si="20"/>
        <v>0</v>
      </c>
      <c r="AJ44" s="7">
        <f t="shared" si="20"/>
        <v>0</v>
      </c>
      <c r="AK44" s="7">
        <f t="shared" si="20"/>
        <v>0</v>
      </c>
      <c r="AL44" s="7">
        <f>COUNTIF(AL5:AL39,0)</f>
        <v>0</v>
      </c>
      <c r="AM44" s="7">
        <f t="shared" si="20"/>
        <v>0</v>
      </c>
      <c r="AN44" s="7">
        <f t="shared" si="20"/>
        <v>0</v>
      </c>
      <c r="AO44" s="7">
        <f t="shared" si="20"/>
        <v>0</v>
      </c>
      <c r="AP44" s="7">
        <f t="shared" si="20"/>
        <v>0</v>
      </c>
      <c r="AQ44" s="7">
        <f t="shared" si="20"/>
        <v>0</v>
      </c>
      <c r="AR44" s="7">
        <f t="shared" ref="AR44:BD44" si="21">COUNTIF(AR5:AR39,0)</f>
        <v>0</v>
      </c>
      <c r="AS44" s="7">
        <f t="shared" si="21"/>
        <v>0</v>
      </c>
      <c r="AT44" s="7">
        <f t="shared" si="21"/>
        <v>0</v>
      </c>
      <c r="AU44" s="7">
        <f t="shared" si="21"/>
        <v>0</v>
      </c>
      <c r="AV44" s="7">
        <f t="shared" si="21"/>
        <v>0</v>
      </c>
      <c r="AW44" s="7">
        <f t="shared" si="21"/>
        <v>0</v>
      </c>
      <c r="AX44" s="7">
        <f t="shared" si="21"/>
        <v>0</v>
      </c>
      <c r="AY44" s="7">
        <f t="shared" si="21"/>
        <v>0</v>
      </c>
      <c r="AZ44" s="7">
        <f t="shared" si="21"/>
        <v>0</v>
      </c>
      <c r="BA44" s="7">
        <f t="shared" si="21"/>
        <v>0</v>
      </c>
      <c r="BB44" s="7">
        <f t="shared" si="21"/>
        <v>0</v>
      </c>
      <c r="BC44" s="7">
        <f t="shared" si="21"/>
        <v>0</v>
      </c>
      <c r="BD44" s="7">
        <f t="shared" si="21"/>
        <v>0</v>
      </c>
      <c r="BE44" s="7">
        <f t="shared" ref="BE44:BM44" si="22">COUNTIF(BE5:BE39,0)</f>
        <v>0</v>
      </c>
      <c r="BF44" s="7">
        <f t="shared" si="22"/>
        <v>0</v>
      </c>
      <c r="BG44" s="7">
        <f t="shared" si="22"/>
        <v>0</v>
      </c>
      <c r="BH44" s="7">
        <f t="shared" si="22"/>
        <v>0</v>
      </c>
      <c r="BI44" s="7">
        <f t="shared" si="22"/>
        <v>0</v>
      </c>
      <c r="BJ44" s="7">
        <f t="shared" si="22"/>
        <v>0</v>
      </c>
      <c r="BK44" s="7">
        <f t="shared" si="22"/>
        <v>0</v>
      </c>
      <c r="BL44" s="7">
        <f t="shared" si="22"/>
        <v>0</v>
      </c>
      <c r="BM44" s="7">
        <f t="shared" si="22"/>
        <v>0</v>
      </c>
      <c r="BN44" s="71"/>
    </row>
    <row r="45" spans="1:77" s="2" customFormat="1" ht="12.75" customHeight="1" thickBot="1" x14ac:dyDescent="0.25">
      <c r="A45" s="433" t="s">
        <v>7</v>
      </c>
      <c r="B45" s="433"/>
      <c r="C45" s="433"/>
      <c r="D45" s="433"/>
      <c r="E45" s="433"/>
      <c r="F45" s="433"/>
      <c r="G45" s="434"/>
      <c r="H45" s="292"/>
      <c r="I45" s="292"/>
      <c r="J45" s="293"/>
      <c r="K45" s="100"/>
      <c r="L45" s="138"/>
      <c r="M45" s="159">
        <f>COUNTIF(M5:M39,9)</f>
        <v>0</v>
      </c>
      <c r="N45" s="160">
        <f t="shared" ref="N45:AQ45" si="23">COUNTIF(N5:N39,9)</f>
        <v>0</v>
      </c>
      <c r="O45" s="160">
        <f t="shared" si="23"/>
        <v>0</v>
      </c>
      <c r="P45" s="160">
        <f t="shared" si="23"/>
        <v>0</v>
      </c>
      <c r="Q45" s="160">
        <f t="shared" si="23"/>
        <v>0</v>
      </c>
      <c r="R45" s="160">
        <f t="shared" si="23"/>
        <v>0</v>
      </c>
      <c r="S45" s="160">
        <f t="shared" si="23"/>
        <v>0</v>
      </c>
      <c r="T45" s="160">
        <f t="shared" si="23"/>
        <v>0</v>
      </c>
      <c r="U45" s="160">
        <f t="shared" si="23"/>
        <v>0</v>
      </c>
      <c r="V45" s="160">
        <f t="shared" si="23"/>
        <v>0</v>
      </c>
      <c r="W45" s="160">
        <f t="shared" si="23"/>
        <v>0</v>
      </c>
      <c r="X45" s="160">
        <f t="shared" si="23"/>
        <v>0</v>
      </c>
      <c r="Y45" s="160">
        <f t="shared" si="23"/>
        <v>0</v>
      </c>
      <c r="Z45" s="160">
        <f t="shared" si="23"/>
        <v>0</v>
      </c>
      <c r="AA45" s="160">
        <f t="shared" si="23"/>
        <v>0</v>
      </c>
      <c r="AB45" s="160">
        <f t="shared" si="23"/>
        <v>0</v>
      </c>
      <c r="AC45" s="160">
        <f t="shared" si="23"/>
        <v>0</v>
      </c>
      <c r="AD45" s="160">
        <f t="shared" si="23"/>
        <v>0</v>
      </c>
      <c r="AE45" s="160">
        <f t="shared" si="23"/>
        <v>0</v>
      </c>
      <c r="AF45" s="160">
        <f t="shared" si="23"/>
        <v>0</v>
      </c>
      <c r="AG45" s="160">
        <f t="shared" si="23"/>
        <v>0</v>
      </c>
      <c r="AH45" s="160">
        <f t="shared" si="23"/>
        <v>0</v>
      </c>
      <c r="AI45" s="160">
        <f t="shared" si="23"/>
        <v>0</v>
      </c>
      <c r="AJ45" s="160">
        <f t="shared" si="23"/>
        <v>0</v>
      </c>
      <c r="AK45" s="160">
        <f t="shared" si="23"/>
        <v>0</v>
      </c>
      <c r="AL45" s="160">
        <f>COUNTIF(AL5:AL39,9)</f>
        <v>0</v>
      </c>
      <c r="AM45" s="160">
        <f t="shared" si="23"/>
        <v>0</v>
      </c>
      <c r="AN45" s="160">
        <f t="shared" si="23"/>
        <v>0</v>
      </c>
      <c r="AO45" s="160">
        <f t="shared" si="23"/>
        <v>0</v>
      </c>
      <c r="AP45" s="160">
        <f t="shared" si="23"/>
        <v>0</v>
      </c>
      <c r="AQ45" s="160">
        <f t="shared" si="23"/>
        <v>0</v>
      </c>
      <c r="AR45" s="160">
        <f t="shared" ref="AR45:BD45" si="24">COUNTIF(AR5:AR39,9)</f>
        <v>0</v>
      </c>
      <c r="AS45" s="160">
        <f t="shared" si="24"/>
        <v>0</v>
      </c>
      <c r="AT45" s="160">
        <f t="shared" si="24"/>
        <v>0</v>
      </c>
      <c r="AU45" s="160">
        <f t="shared" si="24"/>
        <v>0</v>
      </c>
      <c r="AV45" s="160">
        <f t="shared" si="24"/>
        <v>0</v>
      </c>
      <c r="AW45" s="160">
        <f t="shared" si="24"/>
        <v>0</v>
      </c>
      <c r="AX45" s="160">
        <f t="shared" si="24"/>
        <v>0</v>
      </c>
      <c r="AY45" s="160">
        <f t="shared" si="24"/>
        <v>0</v>
      </c>
      <c r="AZ45" s="160">
        <f t="shared" si="24"/>
        <v>0</v>
      </c>
      <c r="BA45" s="160">
        <f t="shared" si="24"/>
        <v>0</v>
      </c>
      <c r="BB45" s="160">
        <f t="shared" si="24"/>
        <v>0</v>
      </c>
      <c r="BC45" s="160">
        <f t="shared" si="24"/>
        <v>0</v>
      </c>
      <c r="BD45" s="160">
        <f t="shared" si="24"/>
        <v>0</v>
      </c>
      <c r="BE45" s="160">
        <f t="shared" ref="BE45:BM45" si="25">COUNTIF(BE5:BE39,9)</f>
        <v>0</v>
      </c>
      <c r="BF45" s="160">
        <f t="shared" si="25"/>
        <v>0</v>
      </c>
      <c r="BG45" s="160">
        <f t="shared" si="25"/>
        <v>0</v>
      </c>
      <c r="BH45" s="160">
        <f t="shared" si="25"/>
        <v>0</v>
      </c>
      <c r="BI45" s="160">
        <f t="shared" si="25"/>
        <v>0</v>
      </c>
      <c r="BJ45" s="160">
        <f t="shared" si="25"/>
        <v>0</v>
      </c>
      <c r="BK45" s="160">
        <f t="shared" si="25"/>
        <v>0</v>
      </c>
      <c r="BL45" s="160">
        <f t="shared" si="25"/>
        <v>0</v>
      </c>
      <c r="BM45" s="160">
        <f t="shared" si="25"/>
        <v>0</v>
      </c>
      <c r="BN45" s="43"/>
    </row>
    <row r="46" spans="1:77" ht="5.25" customHeight="1" thickBot="1" x14ac:dyDescent="0.25">
      <c r="B46" s="37"/>
      <c r="C46" s="37"/>
      <c r="D46" s="37"/>
      <c r="E46" s="37"/>
      <c r="F46" s="37"/>
      <c r="G46" s="37"/>
      <c r="H46" s="292"/>
      <c r="I46" s="292"/>
      <c r="J46" s="293"/>
      <c r="K46" s="37"/>
      <c r="L46" s="1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105"/>
      <c r="AP46" s="39"/>
      <c r="AQ46" s="39"/>
      <c r="AR46" s="102"/>
      <c r="AS46" s="39"/>
      <c r="AT46" s="39"/>
      <c r="AU46" s="105"/>
      <c r="AV46" s="39"/>
      <c r="AW46" s="39"/>
      <c r="AX46" s="39"/>
      <c r="AY46" s="102"/>
      <c r="AZ46" s="39"/>
      <c r="BA46" s="39"/>
      <c r="BB46" s="105"/>
      <c r="BC46" s="39"/>
      <c r="BD46" s="39"/>
      <c r="BE46" s="102"/>
      <c r="BF46" s="39"/>
      <c r="BG46" s="39"/>
      <c r="BH46" s="105"/>
      <c r="BI46" s="39"/>
      <c r="BJ46" s="39"/>
      <c r="BK46" s="39"/>
      <c r="BL46" s="39"/>
      <c r="BM46" s="105"/>
      <c r="BN46" s="37"/>
    </row>
    <row r="47" spans="1:77" x14ac:dyDescent="0.2">
      <c r="A47" s="437" t="s">
        <v>86</v>
      </c>
      <c r="B47" s="437"/>
      <c r="C47" s="437"/>
      <c r="D47" s="437"/>
      <c r="E47" s="437"/>
      <c r="F47" s="437"/>
      <c r="G47" s="438"/>
      <c r="H47" s="292"/>
      <c r="I47" s="292"/>
      <c r="J47" s="293"/>
      <c r="K47" s="85"/>
      <c r="L47" s="93"/>
      <c r="M47" s="136" t="str">
        <f>IF(M41=0,"",INT(M42*100/M41+0.5)/100)</f>
        <v/>
      </c>
      <c r="N47" s="79" t="str">
        <f t="shared" ref="N47:AQ47" si="26">IF(N41=0,"",INT(N42*100/N41+0.5)/100)</f>
        <v/>
      </c>
      <c r="O47" s="67" t="str">
        <f t="shared" si="26"/>
        <v/>
      </c>
      <c r="P47" s="79" t="str">
        <f t="shared" si="26"/>
        <v/>
      </c>
      <c r="Q47" s="79" t="str">
        <f t="shared" si="26"/>
        <v/>
      </c>
      <c r="R47" s="79" t="str">
        <f t="shared" si="26"/>
        <v/>
      </c>
      <c r="S47" s="67" t="str">
        <f t="shared" si="26"/>
        <v/>
      </c>
      <c r="T47" s="79" t="str">
        <f t="shared" si="26"/>
        <v/>
      </c>
      <c r="U47" s="79" t="str">
        <f t="shared" si="26"/>
        <v/>
      </c>
      <c r="V47" s="79" t="str">
        <f t="shared" si="26"/>
        <v/>
      </c>
      <c r="W47" s="67" t="str">
        <f t="shared" si="26"/>
        <v/>
      </c>
      <c r="X47" s="22" t="str">
        <f t="shared" si="26"/>
        <v/>
      </c>
      <c r="Y47" s="79" t="str">
        <f t="shared" si="26"/>
        <v/>
      </c>
      <c r="Z47" s="79" t="str">
        <f t="shared" si="26"/>
        <v/>
      </c>
      <c r="AA47" s="67" t="str">
        <f t="shared" si="26"/>
        <v/>
      </c>
      <c r="AB47" s="79" t="str">
        <f t="shared" si="26"/>
        <v/>
      </c>
      <c r="AC47" s="67" t="str">
        <f t="shared" si="26"/>
        <v/>
      </c>
      <c r="AD47" s="79" t="str">
        <f t="shared" si="26"/>
        <v/>
      </c>
      <c r="AE47" s="67" t="str">
        <f t="shared" si="26"/>
        <v/>
      </c>
      <c r="AF47" s="22" t="str">
        <f t="shared" si="26"/>
        <v/>
      </c>
      <c r="AG47" s="22" t="str">
        <f t="shared" si="26"/>
        <v/>
      </c>
      <c r="AH47" s="22" t="str">
        <f t="shared" si="26"/>
        <v/>
      </c>
      <c r="AI47" s="79" t="str">
        <f t="shared" si="26"/>
        <v/>
      </c>
      <c r="AJ47" s="67" t="str">
        <f t="shared" si="26"/>
        <v/>
      </c>
      <c r="AK47" s="22" t="str">
        <f t="shared" si="26"/>
        <v/>
      </c>
      <c r="AL47" s="22" t="str">
        <f>IF(AL41=0,"",INT(AL42*100/AL41+0.5)/100)</f>
        <v/>
      </c>
      <c r="AM47" s="22" t="str">
        <f t="shared" si="26"/>
        <v/>
      </c>
      <c r="AN47" s="22" t="str">
        <f t="shared" si="26"/>
        <v/>
      </c>
      <c r="AO47" s="22" t="str">
        <f t="shared" si="26"/>
        <v/>
      </c>
      <c r="AP47" s="79" t="str">
        <f t="shared" si="26"/>
        <v/>
      </c>
      <c r="AQ47" s="67" t="str">
        <f t="shared" si="26"/>
        <v/>
      </c>
      <c r="AR47" s="22" t="str">
        <f t="shared" ref="AR47:BD47" si="27">IF(AR41=0,"",INT(AR42*100/AR41+0.5)/100)</f>
        <v/>
      </c>
      <c r="AS47" s="22" t="str">
        <f t="shared" si="27"/>
        <v/>
      </c>
      <c r="AT47" s="22" t="str">
        <f t="shared" si="27"/>
        <v/>
      </c>
      <c r="AU47" s="22" t="str">
        <f t="shared" si="27"/>
        <v/>
      </c>
      <c r="AV47" s="79" t="str">
        <f t="shared" si="27"/>
        <v/>
      </c>
      <c r="AW47" s="67" t="str">
        <f t="shared" si="27"/>
        <v/>
      </c>
      <c r="AX47" s="22" t="str">
        <f t="shared" si="27"/>
        <v/>
      </c>
      <c r="AY47" s="22" t="str">
        <f t="shared" si="27"/>
        <v/>
      </c>
      <c r="AZ47" s="22" t="str">
        <f t="shared" si="27"/>
        <v/>
      </c>
      <c r="BA47" s="22" t="str">
        <f t="shared" si="27"/>
        <v/>
      </c>
      <c r="BB47" s="22" t="str">
        <f t="shared" si="27"/>
        <v/>
      </c>
      <c r="BC47" s="79" t="str">
        <f t="shared" si="27"/>
        <v/>
      </c>
      <c r="BD47" s="67" t="str">
        <f t="shared" si="27"/>
        <v/>
      </c>
      <c r="BE47" s="22" t="str">
        <f t="shared" ref="BE47:BM47" si="28">IF(BE41=0,"",INT(BE42*100/BE41+0.5)/100)</f>
        <v/>
      </c>
      <c r="BF47" s="22" t="str">
        <f t="shared" si="28"/>
        <v/>
      </c>
      <c r="BG47" s="22" t="str">
        <f t="shared" si="28"/>
        <v/>
      </c>
      <c r="BH47" s="22" t="str">
        <f t="shared" si="28"/>
        <v/>
      </c>
      <c r="BI47" s="79" t="str">
        <f t="shared" si="28"/>
        <v/>
      </c>
      <c r="BJ47" s="67" t="str">
        <f t="shared" si="28"/>
        <v/>
      </c>
      <c r="BK47" s="22" t="str">
        <f t="shared" si="28"/>
        <v/>
      </c>
      <c r="BL47" s="22" t="str">
        <f t="shared" si="28"/>
        <v/>
      </c>
      <c r="BM47" s="22" t="str">
        <f t="shared" si="28"/>
        <v/>
      </c>
      <c r="BN47" s="71"/>
    </row>
    <row r="48" spans="1:77" ht="13.5" thickBot="1" x14ac:dyDescent="0.25">
      <c r="A48" s="439" t="s">
        <v>29</v>
      </c>
      <c r="B48" s="439"/>
      <c r="C48" s="439"/>
      <c r="D48" s="439"/>
      <c r="E48" s="439"/>
      <c r="F48" s="439"/>
      <c r="G48" s="440"/>
      <c r="H48" s="292"/>
      <c r="I48" s="292"/>
      <c r="J48" s="293"/>
      <c r="K48" s="85"/>
      <c r="L48" s="93"/>
      <c r="M48" s="137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71"/>
    </row>
    <row r="49" spans="2:66" x14ac:dyDescent="0.2">
      <c r="B49" s="37"/>
      <c r="C49" s="37"/>
      <c r="D49" s="36"/>
      <c r="E49" s="36"/>
      <c r="F49" s="37"/>
      <c r="G49" s="37"/>
      <c r="H49" s="292"/>
      <c r="I49" s="292"/>
      <c r="J49" s="29"/>
      <c r="K49" s="37"/>
      <c r="L49" s="37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22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22"/>
      <c r="BC49" s="322"/>
      <c r="BD49" s="322"/>
      <c r="BE49" s="36"/>
      <c r="BF49" s="36"/>
      <c r="BG49" s="36"/>
      <c r="BH49" s="36"/>
      <c r="BI49" s="36"/>
      <c r="BJ49" s="36"/>
      <c r="BK49" s="189">
        <f>COUNTIF($BN$5:$BN$39,"!")</f>
        <v>0</v>
      </c>
      <c r="BL49" s="423" t="str">
        <f>IF($AM$49&gt;1," lignes à compléter",IF($AM$49=1," ligne à compléter",""))</f>
        <v/>
      </c>
      <c r="BM49" s="423"/>
      <c r="BN49" s="38"/>
    </row>
    <row r="50" spans="2:66" x14ac:dyDescent="0.2">
      <c r="B50" s="36"/>
      <c r="C50" s="36"/>
      <c r="D50" s="36"/>
      <c r="E50" s="36"/>
      <c r="F50" s="36"/>
      <c r="G50" s="36"/>
      <c r="H50" s="287"/>
      <c r="I50" s="287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6"/>
    </row>
    <row r="51" spans="2:66" x14ac:dyDescent="0.2">
      <c r="H51" s="287"/>
      <c r="I51" s="287"/>
    </row>
    <row r="52" spans="2:66" x14ac:dyDescent="0.2">
      <c r="H52" s="287"/>
      <c r="I52" s="287"/>
      <c r="K52" s="277"/>
    </row>
    <row r="53" spans="2:66" x14ac:dyDescent="0.2">
      <c r="H53" s="287"/>
      <c r="I53" s="287"/>
    </row>
    <row r="54" spans="2:66" x14ac:dyDescent="0.2">
      <c r="H54" s="287"/>
      <c r="I54" s="287"/>
    </row>
    <row r="55" spans="2:66" x14ac:dyDescent="0.2">
      <c r="H55" s="287"/>
      <c r="I55" s="287"/>
    </row>
    <row r="56" spans="2:66" x14ac:dyDescent="0.2">
      <c r="H56" s="287"/>
      <c r="I56" s="287"/>
    </row>
    <row r="57" spans="2:66" x14ac:dyDescent="0.2">
      <c r="H57" s="287"/>
      <c r="I57" s="287"/>
    </row>
    <row r="58" spans="2:66" x14ac:dyDescent="0.2">
      <c r="H58" s="287"/>
      <c r="I58" s="287"/>
    </row>
    <row r="59" spans="2:66" x14ac:dyDescent="0.2">
      <c r="H59" s="287"/>
      <c r="I59" s="287"/>
    </row>
    <row r="60" spans="2:66" x14ac:dyDescent="0.2">
      <c r="H60" s="287"/>
      <c r="I60" s="287"/>
    </row>
    <row r="61" spans="2:66" x14ac:dyDescent="0.2">
      <c r="H61" s="287"/>
      <c r="I61" s="287"/>
    </row>
    <row r="62" spans="2:66" x14ac:dyDescent="0.2">
      <c r="H62" s="287"/>
      <c r="I62" s="287"/>
    </row>
    <row r="63" spans="2:66" x14ac:dyDescent="0.2">
      <c r="H63" s="287"/>
      <c r="I63" s="287"/>
    </row>
    <row r="64" spans="2:66" x14ac:dyDescent="0.2">
      <c r="H64" s="287"/>
      <c r="I64" s="287"/>
    </row>
    <row r="65" spans="8:9" x14ac:dyDescent="0.2">
      <c r="H65" s="287"/>
      <c r="I65" s="287"/>
    </row>
    <row r="66" spans="8:9" x14ac:dyDescent="0.2">
      <c r="H66" s="287"/>
      <c r="I66" s="287"/>
    </row>
    <row r="67" spans="8:9" x14ac:dyDescent="0.2">
      <c r="H67" s="287"/>
      <c r="I67" s="287"/>
    </row>
    <row r="68" spans="8:9" x14ac:dyDescent="0.2">
      <c r="H68" s="287"/>
      <c r="I68" s="287"/>
    </row>
    <row r="69" spans="8:9" x14ac:dyDescent="0.2">
      <c r="H69" s="287"/>
      <c r="I69" s="287"/>
    </row>
    <row r="70" spans="8:9" x14ac:dyDescent="0.2">
      <c r="H70" s="287"/>
      <c r="I70" s="287"/>
    </row>
    <row r="71" spans="8:9" x14ac:dyDescent="0.2">
      <c r="H71" s="287"/>
      <c r="I71" s="287"/>
    </row>
    <row r="72" spans="8:9" x14ac:dyDescent="0.2">
      <c r="H72" s="287"/>
      <c r="I72" s="287"/>
    </row>
    <row r="73" spans="8:9" x14ac:dyDescent="0.2">
      <c r="H73" s="287"/>
      <c r="I73" s="287"/>
    </row>
    <row r="74" spans="8:9" x14ac:dyDescent="0.2">
      <c r="H74" s="287"/>
      <c r="I74" s="287"/>
    </row>
    <row r="75" spans="8:9" x14ac:dyDescent="0.2">
      <c r="H75" s="287"/>
      <c r="I75" s="287"/>
    </row>
    <row r="76" spans="8:9" x14ac:dyDescent="0.2">
      <c r="H76" s="287"/>
      <c r="I76" s="287"/>
    </row>
    <row r="77" spans="8:9" x14ac:dyDescent="0.2">
      <c r="H77" s="287"/>
      <c r="I77" s="287"/>
    </row>
    <row r="78" spans="8:9" x14ac:dyDescent="0.2">
      <c r="H78" s="287"/>
      <c r="I78" s="287"/>
    </row>
    <row r="79" spans="8:9" x14ac:dyDescent="0.2">
      <c r="H79" s="287"/>
      <c r="I79" s="287"/>
    </row>
    <row r="80" spans="8:9" x14ac:dyDescent="0.2">
      <c r="H80" s="287"/>
      <c r="I80" s="287"/>
    </row>
    <row r="81" spans="8:9" x14ac:dyDescent="0.2">
      <c r="H81" s="287"/>
      <c r="I81" s="287"/>
    </row>
    <row r="82" spans="8:9" x14ac:dyDescent="0.2">
      <c r="H82" s="287"/>
      <c r="I82" s="287"/>
    </row>
    <row r="83" spans="8:9" x14ac:dyDescent="0.2">
      <c r="H83" s="287"/>
      <c r="I83" s="287"/>
    </row>
    <row r="84" spans="8:9" x14ac:dyDescent="0.2">
      <c r="H84" s="287"/>
      <c r="I84" s="287"/>
    </row>
    <row r="85" spans="8:9" x14ac:dyDescent="0.2">
      <c r="H85" s="287"/>
      <c r="I85" s="287"/>
    </row>
    <row r="86" spans="8:9" x14ac:dyDescent="0.2">
      <c r="H86" s="287"/>
      <c r="I86" s="287"/>
    </row>
    <row r="87" spans="8:9" x14ac:dyDescent="0.2">
      <c r="H87" s="287"/>
      <c r="I87" s="287"/>
    </row>
    <row r="88" spans="8:9" x14ac:dyDescent="0.2">
      <c r="H88" s="287"/>
      <c r="I88" s="287"/>
    </row>
    <row r="89" spans="8:9" x14ac:dyDescent="0.2">
      <c r="H89" s="287"/>
      <c r="I89" s="287"/>
    </row>
    <row r="90" spans="8:9" x14ac:dyDescent="0.2">
      <c r="H90" s="287"/>
      <c r="I90" s="287"/>
    </row>
    <row r="91" spans="8:9" x14ac:dyDescent="0.2">
      <c r="H91" s="287"/>
      <c r="I91" s="287"/>
    </row>
    <row r="92" spans="8:9" x14ac:dyDescent="0.2">
      <c r="H92" s="287"/>
      <c r="I92" s="287"/>
    </row>
    <row r="93" spans="8:9" x14ac:dyDescent="0.2">
      <c r="H93" s="287"/>
      <c r="I93" s="287"/>
    </row>
    <row r="94" spans="8:9" x14ac:dyDescent="0.2">
      <c r="H94" s="287"/>
      <c r="I94" s="287"/>
    </row>
    <row r="95" spans="8:9" x14ac:dyDescent="0.2">
      <c r="H95" s="287"/>
      <c r="I95" s="287"/>
    </row>
    <row r="96" spans="8:9" x14ac:dyDescent="0.2">
      <c r="H96" s="287"/>
      <c r="I96" s="287"/>
    </row>
    <row r="97" spans="8:9" x14ac:dyDescent="0.2">
      <c r="H97" s="287"/>
      <c r="I97" s="287"/>
    </row>
    <row r="98" spans="8:9" x14ac:dyDescent="0.2">
      <c r="H98" s="287"/>
      <c r="I98" s="287"/>
    </row>
    <row r="99" spans="8:9" x14ac:dyDescent="0.2">
      <c r="H99" s="287"/>
      <c r="I99" s="287"/>
    </row>
    <row r="100" spans="8:9" x14ac:dyDescent="0.2">
      <c r="H100" s="287"/>
      <c r="I100" s="287"/>
    </row>
    <row r="101" spans="8:9" x14ac:dyDescent="0.2">
      <c r="H101" s="287"/>
      <c r="I101" s="287"/>
    </row>
    <row r="102" spans="8:9" x14ac:dyDescent="0.2">
      <c r="H102" s="287"/>
      <c r="I102" s="287"/>
    </row>
    <row r="103" spans="8:9" x14ac:dyDescent="0.2">
      <c r="H103" s="287"/>
      <c r="I103" s="287"/>
    </row>
    <row r="104" spans="8:9" x14ac:dyDescent="0.2">
      <c r="H104" s="287"/>
      <c r="I104" s="287"/>
    </row>
    <row r="105" spans="8:9" x14ac:dyDescent="0.2">
      <c r="H105" s="287"/>
      <c r="I105" s="287"/>
    </row>
    <row r="106" spans="8:9" x14ac:dyDescent="0.2">
      <c r="H106" s="287"/>
      <c r="I106" s="287"/>
    </row>
    <row r="107" spans="8:9" x14ac:dyDescent="0.2">
      <c r="H107" s="287"/>
      <c r="I107" s="287"/>
    </row>
    <row r="108" spans="8:9" x14ac:dyDescent="0.2">
      <c r="H108" s="287"/>
      <c r="I108" s="287"/>
    </row>
    <row r="109" spans="8:9" x14ac:dyDescent="0.2">
      <c r="H109" s="287"/>
      <c r="I109" s="287"/>
    </row>
    <row r="110" spans="8:9" x14ac:dyDescent="0.2">
      <c r="H110" s="287"/>
      <c r="I110" s="287"/>
    </row>
    <row r="111" spans="8:9" x14ac:dyDescent="0.2">
      <c r="H111" s="287"/>
      <c r="I111" s="287"/>
    </row>
    <row r="112" spans="8:9" x14ac:dyDescent="0.2">
      <c r="H112" s="287"/>
      <c r="I112" s="287"/>
    </row>
    <row r="113" spans="8:9" x14ac:dyDescent="0.2">
      <c r="H113" s="287"/>
      <c r="I113" s="287"/>
    </row>
    <row r="114" spans="8:9" x14ac:dyDescent="0.2">
      <c r="H114" s="287"/>
      <c r="I114" s="287"/>
    </row>
    <row r="115" spans="8:9" x14ac:dyDescent="0.2">
      <c r="H115" s="287"/>
      <c r="I115" s="287"/>
    </row>
    <row r="116" spans="8:9" x14ac:dyDescent="0.2">
      <c r="H116" s="287"/>
      <c r="I116" s="287"/>
    </row>
    <row r="117" spans="8:9" x14ac:dyDescent="0.2">
      <c r="H117" s="287"/>
      <c r="I117" s="287"/>
    </row>
    <row r="118" spans="8:9" x14ac:dyDescent="0.2">
      <c r="H118" s="287"/>
      <c r="I118" s="287"/>
    </row>
    <row r="119" spans="8:9" x14ac:dyDescent="0.2">
      <c r="H119" s="287"/>
      <c r="I119" s="287"/>
    </row>
    <row r="120" spans="8:9" x14ac:dyDescent="0.2">
      <c r="H120" s="287"/>
      <c r="I120" s="287"/>
    </row>
    <row r="121" spans="8:9" x14ac:dyDescent="0.2">
      <c r="H121" s="287"/>
      <c r="I121" s="287"/>
    </row>
    <row r="122" spans="8:9" x14ac:dyDescent="0.2">
      <c r="H122" s="287"/>
      <c r="I122" s="287"/>
    </row>
    <row r="123" spans="8:9" x14ac:dyDescent="0.2">
      <c r="H123" s="287"/>
      <c r="I123" s="287"/>
    </row>
    <row r="124" spans="8:9" x14ac:dyDescent="0.2">
      <c r="H124" s="287"/>
      <c r="I124" s="287"/>
    </row>
    <row r="125" spans="8:9" x14ac:dyDescent="0.2">
      <c r="H125" s="287"/>
      <c r="I125" s="287"/>
    </row>
    <row r="126" spans="8:9" x14ac:dyDescent="0.2">
      <c r="H126" s="287"/>
      <c r="I126" s="287"/>
    </row>
    <row r="127" spans="8:9" x14ac:dyDescent="0.2">
      <c r="H127" s="287"/>
      <c r="I127" s="287"/>
    </row>
    <row r="128" spans="8:9" x14ac:dyDescent="0.2">
      <c r="H128" s="287"/>
      <c r="I128" s="287"/>
    </row>
    <row r="129" spans="8:9" x14ac:dyDescent="0.2">
      <c r="H129" s="287"/>
      <c r="I129" s="287"/>
    </row>
    <row r="130" spans="8:9" x14ac:dyDescent="0.2">
      <c r="H130" s="287"/>
      <c r="I130" s="287"/>
    </row>
    <row r="131" spans="8:9" x14ac:dyDescent="0.2">
      <c r="H131" s="287"/>
      <c r="I131" s="287"/>
    </row>
    <row r="132" spans="8:9" x14ac:dyDescent="0.2">
      <c r="H132" s="287"/>
      <c r="I132" s="287"/>
    </row>
    <row r="133" spans="8:9" x14ac:dyDescent="0.2">
      <c r="H133" s="287"/>
      <c r="I133" s="287"/>
    </row>
    <row r="134" spans="8:9" x14ac:dyDescent="0.2">
      <c r="H134" s="287"/>
      <c r="I134" s="287"/>
    </row>
    <row r="135" spans="8:9" x14ac:dyDescent="0.2">
      <c r="H135" s="287"/>
      <c r="I135" s="287"/>
    </row>
    <row r="136" spans="8:9" x14ac:dyDescent="0.2">
      <c r="H136" s="287"/>
      <c r="I136" s="287"/>
    </row>
    <row r="137" spans="8:9" x14ac:dyDescent="0.2">
      <c r="H137" s="287"/>
      <c r="I137" s="287"/>
    </row>
    <row r="138" spans="8:9" x14ac:dyDescent="0.2">
      <c r="H138" s="287"/>
      <c r="I138" s="287"/>
    </row>
    <row r="139" spans="8:9" x14ac:dyDescent="0.2">
      <c r="H139" s="287"/>
      <c r="I139" s="287"/>
    </row>
    <row r="140" spans="8:9" x14ac:dyDescent="0.2">
      <c r="H140" s="287"/>
      <c r="I140" s="287"/>
    </row>
    <row r="141" spans="8:9" x14ac:dyDescent="0.2">
      <c r="H141" s="287"/>
      <c r="I141" s="287"/>
    </row>
    <row r="142" spans="8:9" x14ac:dyDescent="0.2">
      <c r="H142" s="287"/>
      <c r="I142" s="287"/>
    </row>
    <row r="143" spans="8:9" x14ac:dyDescent="0.2">
      <c r="H143" s="287"/>
      <c r="I143" s="287"/>
    </row>
    <row r="144" spans="8:9" x14ac:dyDescent="0.2">
      <c r="H144" s="287"/>
      <c r="I144" s="287"/>
    </row>
    <row r="145" spans="8:9" x14ac:dyDescent="0.2">
      <c r="H145" s="287"/>
      <c r="I145" s="287"/>
    </row>
    <row r="146" spans="8:9" x14ac:dyDescent="0.2">
      <c r="H146" s="287"/>
      <c r="I146" s="287"/>
    </row>
    <row r="147" spans="8:9" x14ac:dyDescent="0.2">
      <c r="H147" s="287"/>
      <c r="I147" s="287"/>
    </row>
    <row r="148" spans="8:9" x14ac:dyDescent="0.2">
      <c r="H148" s="287"/>
      <c r="I148" s="287"/>
    </row>
    <row r="149" spans="8:9" x14ac:dyDescent="0.2">
      <c r="H149" s="287"/>
      <c r="I149" s="287"/>
    </row>
    <row r="150" spans="8:9" x14ac:dyDescent="0.2">
      <c r="H150" s="287"/>
      <c r="I150" s="287"/>
    </row>
    <row r="151" spans="8:9" x14ac:dyDescent="0.2">
      <c r="H151" s="287"/>
      <c r="I151" s="287"/>
    </row>
    <row r="152" spans="8:9" x14ac:dyDescent="0.2">
      <c r="H152" s="287"/>
      <c r="I152" s="287"/>
    </row>
    <row r="153" spans="8:9" x14ac:dyDescent="0.2">
      <c r="H153" s="287"/>
      <c r="I153" s="287"/>
    </row>
    <row r="154" spans="8:9" x14ac:dyDescent="0.2">
      <c r="H154" s="287"/>
      <c r="I154" s="287"/>
    </row>
    <row r="155" spans="8:9" x14ac:dyDescent="0.2">
      <c r="H155" s="287"/>
      <c r="I155" s="287"/>
    </row>
    <row r="156" spans="8:9" x14ac:dyDescent="0.2">
      <c r="H156" s="287"/>
      <c r="I156" s="287"/>
    </row>
    <row r="157" spans="8:9" x14ac:dyDescent="0.2">
      <c r="H157" s="287"/>
      <c r="I157" s="287"/>
    </row>
    <row r="158" spans="8:9" x14ac:dyDescent="0.2">
      <c r="H158" s="287"/>
      <c r="I158" s="287"/>
    </row>
    <row r="159" spans="8:9" x14ac:dyDescent="0.2">
      <c r="H159" s="287"/>
      <c r="I159" s="287"/>
    </row>
    <row r="160" spans="8:9" x14ac:dyDescent="0.2">
      <c r="H160" s="287"/>
      <c r="I160" s="287"/>
    </row>
    <row r="161" spans="8:9" x14ac:dyDescent="0.2">
      <c r="H161" s="287"/>
      <c r="I161" s="287"/>
    </row>
    <row r="162" spans="8:9" x14ac:dyDescent="0.2">
      <c r="H162" s="287"/>
      <c r="I162" s="287"/>
    </row>
    <row r="163" spans="8:9" x14ac:dyDescent="0.2">
      <c r="H163" s="287"/>
      <c r="I163" s="287"/>
    </row>
    <row r="164" spans="8:9" x14ac:dyDescent="0.2">
      <c r="H164" s="287"/>
      <c r="I164" s="287"/>
    </row>
    <row r="165" spans="8:9" x14ac:dyDescent="0.2">
      <c r="H165" s="287"/>
      <c r="I165" s="287"/>
    </row>
    <row r="166" spans="8:9" x14ac:dyDescent="0.2">
      <c r="H166" s="287"/>
      <c r="I166" s="287"/>
    </row>
    <row r="167" spans="8:9" x14ac:dyDescent="0.2">
      <c r="H167" s="287"/>
      <c r="I167" s="287"/>
    </row>
    <row r="168" spans="8:9" x14ac:dyDescent="0.2">
      <c r="H168" s="287"/>
      <c r="I168" s="287"/>
    </row>
    <row r="169" spans="8:9" x14ac:dyDescent="0.2">
      <c r="H169" s="287"/>
      <c r="I169" s="287"/>
    </row>
    <row r="170" spans="8:9" x14ac:dyDescent="0.2">
      <c r="H170" s="287"/>
      <c r="I170" s="287"/>
    </row>
    <row r="171" spans="8:9" x14ac:dyDescent="0.2">
      <c r="H171" s="287"/>
      <c r="I171" s="287"/>
    </row>
    <row r="172" spans="8:9" x14ac:dyDescent="0.2">
      <c r="H172" s="287"/>
      <c r="I172" s="287"/>
    </row>
    <row r="173" spans="8:9" x14ac:dyDescent="0.2">
      <c r="H173" s="287"/>
      <c r="I173" s="287"/>
    </row>
    <row r="174" spans="8:9" x14ac:dyDescent="0.2">
      <c r="H174" s="287"/>
      <c r="I174" s="287"/>
    </row>
    <row r="175" spans="8:9" x14ac:dyDescent="0.2">
      <c r="H175" s="287"/>
      <c r="I175" s="287"/>
    </row>
    <row r="176" spans="8:9" x14ac:dyDescent="0.2">
      <c r="H176" s="287"/>
      <c r="I176" s="287"/>
    </row>
    <row r="177" spans="8:9" x14ac:dyDescent="0.2">
      <c r="H177" s="287"/>
      <c r="I177" s="287"/>
    </row>
    <row r="178" spans="8:9" x14ac:dyDescent="0.2">
      <c r="H178" s="287"/>
      <c r="I178" s="287"/>
    </row>
    <row r="179" spans="8:9" x14ac:dyDescent="0.2">
      <c r="H179" s="287"/>
      <c r="I179" s="287"/>
    </row>
    <row r="180" spans="8:9" x14ac:dyDescent="0.2">
      <c r="H180" s="287"/>
      <c r="I180" s="287"/>
    </row>
    <row r="181" spans="8:9" x14ac:dyDescent="0.2">
      <c r="H181" s="287"/>
      <c r="I181" s="287"/>
    </row>
    <row r="182" spans="8:9" x14ac:dyDescent="0.2">
      <c r="H182" s="287"/>
      <c r="I182" s="287"/>
    </row>
    <row r="183" spans="8:9" x14ac:dyDescent="0.2">
      <c r="H183" s="287"/>
      <c r="I183" s="287"/>
    </row>
    <row r="184" spans="8:9" x14ac:dyDescent="0.2">
      <c r="H184" s="287"/>
      <c r="I184" s="287"/>
    </row>
    <row r="185" spans="8:9" x14ac:dyDescent="0.2">
      <c r="H185" s="287"/>
      <c r="I185" s="287"/>
    </row>
    <row r="186" spans="8:9" x14ac:dyDescent="0.2">
      <c r="H186" s="287"/>
      <c r="I186" s="287"/>
    </row>
    <row r="187" spans="8:9" x14ac:dyDescent="0.2">
      <c r="H187" s="287"/>
      <c r="I187" s="287"/>
    </row>
    <row r="188" spans="8:9" x14ac:dyDescent="0.2">
      <c r="H188" s="287"/>
      <c r="I188" s="287"/>
    </row>
    <row r="189" spans="8:9" x14ac:dyDescent="0.2">
      <c r="H189" s="287"/>
      <c r="I189" s="287"/>
    </row>
    <row r="190" spans="8:9" x14ac:dyDescent="0.2">
      <c r="H190" s="287"/>
      <c r="I190" s="287"/>
    </row>
    <row r="191" spans="8:9" x14ac:dyDescent="0.2">
      <c r="H191" s="287"/>
      <c r="I191" s="287"/>
    </row>
    <row r="192" spans="8:9" x14ac:dyDescent="0.2">
      <c r="H192" s="287"/>
      <c r="I192" s="287"/>
    </row>
    <row r="193" spans="8:9" x14ac:dyDescent="0.2">
      <c r="H193" s="287"/>
      <c r="I193" s="287"/>
    </row>
    <row r="194" spans="8:9" x14ac:dyDescent="0.2">
      <c r="H194" s="287"/>
      <c r="I194" s="287"/>
    </row>
    <row r="195" spans="8:9" x14ac:dyDescent="0.2">
      <c r="H195" s="287"/>
      <c r="I195" s="287"/>
    </row>
    <row r="196" spans="8:9" x14ac:dyDescent="0.2">
      <c r="H196" s="287"/>
      <c r="I196" s="287"/>
    </row>
    <row r="197" spans="8:9" x14ac:dyDescent="0.2">
      <c r="H197" s="287"/>
      <c r="I197" s="287"/>
    </row>
    <row r="198" spans="8:9" x14ac:dyDescent="0.2">
      <c r="H198" s="287"/>
      <c r="I198" s="287"/>
    </row>
    <row r="199" spans="8:9" x14ac:dyDescent="0.2">
      <c r="H199" s="287"/>
      <c r="I199" s="287"/>
    </row>
    <row r="200" spans="8:9" x14ac:dyDescent="0.2">
      <c r="H200" s="287"/>
      <c r="I200" s="287"/>
    </row>
    <row r="201" spans="8:9" x14ac:dyDescent="0.2">
      <c r="H201" s="287"/>
      <c r="I201" s="287"/>
    </row>
    <row r="202" spans="8:9" x14ac:dyDescent="0.2">
      <c r="H202" s="287"/>
      <c r="I202" s="287"/>
    </row>
    <row r="203" spans="8:9" x14ac:dyDescent="0.2">
      <c r="H203" s="287"/>
      <c r="I203" s="287"/>
    </row>
    <row r="204" spans="8:9" x14ac:dyDescent="0.2">
      <c r="H204" s="287"/>
      <c r="I204" s="287"/>
    </row>
    <row r="205" spans="8:9" x14ac:dyDescent="0.2">
      <c r="H205" s="287"/>
      <c r="I205" s="287"/>
    </row>
    <row r="206" spans="8:9" x14ac:dyDescent="0.2">
      <c r="H206" s="287"/>
      <c r="I206" s="287"/>
    </row>
    <row r="207" spans="8:9" x14ac:dyDescent="0.2">
      <c r="H207" s="287"/>
      <c r="I207" s="287"/>
    </row>
    <row r="208" spans="8:9" x14ac:dyDescent="0.2">
      <c r="H208" s="287"/>
      <c r="I208" s="287"/>
    </row>
    <row r="209" spans="8:9" x14ac:dyDescent="0.2">
      <c r="H209" s="287"/>
      <c r="I209" s="287"/>
    </row>
    <row r="210" spans="8:9" x14ac:dyDescent="0.2">
      <c r="H210" s="287"/>
      <c r="I210" s="287"/>
    </row>
    <row r="211" spans="8:9" x14ac:dyDescent="0.2">
      <c r="H211" s="287"/>
      <c r="I211" s="287"/>
    </row>
    <row r="212" spans="8:9" x14ac:dyDescent="0.2">
      <c r="H212" s="287"/>
      <c r="I212" s="287"/>
    </row>
    <row r="213" spans="8:9" x14ac:dyDescent="0.2">
      <c r="H213" s="287"/>
      <c r="I213" s="287"/>
    </row>
    <row r="214" spans="8:9" x14ac:dyDescent="0.2">
      <c r="H214" s="287"/>
      <c r="I214" s="287"/>
    </row>
    <row r="215" spans="8:9" x14ac:dyDescent="0.2">
      <c r="H215" s="287"/>
      <c r="I215" s="287"/>
    </row>
    <row r="216" spans="8:9" x14ac:dyDescent="0.2">
      <c r="H216" s="287"/>
      <c r="I216" s="287"/>
    </row>
    <row r="217" spans="8:9" x14ac:dyDescent="0.2">
      <c r="H217" s="287"/>
      <c r="I217" s="287"/>
    </row>
    <row r="218" spans="8:9" x14ac:dyDescent="0.2">
      <c r="H218" s="287"/>
      <c r="I218" s="287"/>
    </row>
    <row r="219" spans="8:9" x14ac:dyDescent="0.2">
      <c r="H219" s="287"/>
      <c r="I219" s="287"/>
    </row>
    <row r="220" spans="8:9" x14ac:dyDescent="0.2">
      <c r="H220" s="287"/>
      <c r="I220" s="287"/>
    </row>
    <row r="221" spans="8:9" x14ac:dyDescent="0.2">
      <c r="H221" s="287"/>
      <c r="I221" s="287"/>
    </row>
    <row r="222" spans="8:9" x14ac:dyDescent="0.2">
      <c r="H222" s="287"/>
      <c r="I222" s="287"/>
    </row>
    <row r="223" spans="8:9" x14ac:dyDescent="0.2">
      <c r="H223" s="287"/>
      <c r="I223" s="287"/>
    </row>
    <row r="224" spans="8:9" x14ac:dyDescent="0.2">
      <c r="H224" s="287"/>
      <c r="I224" s="287"/>
    </row>
    <row r="225" spans="8:9" x14ac:dyDescent="0.2">
      <c r="H225" s="287"/>
      <c r="I225" s="287"/>
    </row>
    <row r="226" spans="8:9" x14ac:dyDescent="0.2">
      <c r="H226" s="287"/>
      <c r="I226" s="287"/>
    </row>
    <row r="227" spans="8:9" x14ac:dyDescent="0.2">
      <c r="H227" s="287"/>
      <c r="I227" s="287"/>
    </row>
    <row r="228" spans="8:9" x14ac:dyDescent="0.2">
      <c r="H228" s="287"/>
      <c r="I228" s="287"/>
    </row>
    <row r="229" spans="8:9" x14ac:dyDescent="0.2">
      <c r="H229" s="287"/>
      <c r="I229" s="287"/>
    </row>
    <row r="230" spans="8:9" x14ac:dyDescent="0.2">
      <c r="H230" s="287"/>
      <c r="I230" s="287"/>
    </row>
    <row r="231" spans="8:9" x14ac:dyDescent="0.2">
      <c r="H231" s="287"/>
      <c r="I231" s="287"/>
    </row>
    <row r="232" spans="8:9" x14ac:dyDescent="0.2">
      <c r="H232" s="287"/>
      <c r="I232" s="287"/>
    </row>
    <row r="233" spans="8:9" x14ac:dyDescent="0.2">
      <c r="H233" s="287"/>
      <c r="I233" s="287"/>
    </row>
    <row r="234" spans="8:9" x14ac:dyDescent="0.2">
      <c r="H234" s="287"/>
      <c r="I234" s="287"/>
    </row>
    <row r="235" spans="8:9" x14ac:dyDescent="0.2">
      <c r="H235" s="287"/>
      <c r="I235" s="287"/>
    </row>
    <row r="236" spans="8:9" x14ac:dyDescent="0.2">
      <c r="H236" s="287"/>
      <c r="I236" s="287"/>
    </row>
    <row r="237" spans="8:9" x14ac:dyDescent="0.2">
      <c r="H237" s="287"/>
      <c r="I237" s="287"/>
    </row>
    <row r="238" spans="8:9" x14ac:dyDescent="0.2">
      <c r="H238" s="287"/>
      <c r="I238" s="287"/>
    </row>
    <row r="239" spans="8:9" x14ac:dyDescent="0.2">
      <c r="H239" s="287"/>
      <c r="I239" s="287"/>
    </row>
    <row r="240" spans="8:9" x14ac:dyDescent="0.2">
      <c r="H240" s="287"/>
      <c r="I240" s="287"/>
    </row>
    <row r="241" spans="8:9" x14ac:dyDescent="0.2">
      <c r="H241" s="287"/>
      <c r="I241" s="287"/>
    </row>
    <row r="242" spans="8:9" x14ac:dyDescent="0.2">
      <c r="H242" s="287"/>
      <c r="I242" s="287"/>
    </row>
    <row r="243" spans="8:9" x14ac:dyDescent="0.2">
      <c r="H243" s="287"/>
      <c r="I243" s="287"/>
    </row>
    <row r="244" spans="8:9" x14ac:dyDescent="0.2">
      <c r="H244" s="287"/>
      <c r="I244" s="287"/>
    </row>
    <row r="245" spans="8:9" x14ac:dyDescent="0.2">
      <c r="H245" s="287"/>
      <c r="I245" s="287"/>
    </row>
    <row r="246" spans="8:9" x14ac:dyDescent="0.2">
      <c r="H246" s="287"/>
      <c r="I246" s="287"/>
    </row>
    <row r="247" spans="8:9" x14ac:dyDescent="0.2">
      <c r="H247" s="287"/>
      <c r="I247" s="287"/>
    </row>
    <row r="248" spans="8:9" x14ac:dyDescent="0.2">
      <c r="H248" s="287"/>
      <c r="I248" s="287"/>
    </row>
    <row r="249" spans="8:9" x14ac:dyDescent="0.2">
      <c r="H249" s="287"/>
      <c r="I249" s="287"/>
    </row>
    <row r="250" spans="8:9" x14ac:dyDescent="0.2">
      <c r="H250" s="287"/>
      <c r="I250" s="287"/>
    </row>
    <row r="251" spans="8:9" x14ac:dyDescent="0.2">
      <c r="H251" s="287"/>
      <c r="I251" s="287"/>
    </row>
    <row r="252" spans="8:9" x14ac:dyDescent="0.2">
      <c r="H252" s="287"/>
      <c r="I252" s="287"/>
    </row>
    <row r="253" spans="8:9" x14ac:dyDescent="0.2">
      <c r="H253" s="287"/>
      <c r="I253" s="287"/>
    </row>
    <row r="254" spans="8:9" x14ac:dyDescent="0.2">
      <c r="H254" s="287"/>
      <c r="I254" s="287"/>
    </row>
    <row r="255" spans="8:9" x14ac:dyDescent="0.2">
      <c r="H255" s="287"/>
      <c r="I255" s="287"/>
    </row>
    <row r="256" spans="8:9" x14ac:dyDescent="0.2">
      <c r="H256" s="287"/>
      <c r="I256" s="287"/>
    </row>
    <row r="257" spans="8:9" x14ac:dyDescent="0.2">
      <c r="H257" s="287"/>
      <c r="I257" s="287"/>
    </row>
    <row r="258" spans="8:9" x14ac:dyDescent="0.2">
      <c r="H258" s="287"/>
      <c r="I258" s="287"/>
    </row>
    <row r="259" spans="8:9" x14ac:dyDescent="0.2">
      <c r="H259" s="287"/>
      <c r="I259" s="287"/>
    </row>
    <row r="260" spans="8:9" x14ac:dyDescent="0.2">
      <c r="H260" s="287"/>
      <c r="I260" s="287"/>
    </row>
    <row r="261" spans="8:9" x14ac:dyDescent="0.2">
      <c r="H261" s="287"/>
      <c r="I261" s="287"/>
    </row>
    <row r="262" spans="8:9" x14ac:dyDescent="0.2">
      <c r="H262" s="287"/>
      <c r="I262" s="287"/>
    </row>
    <row r="263" spans="8:9" x14ac:dyDescent="0.2">
      <c r="H263" s="287"/>
      <c r="I263" s="287"/>
    </row>
    <row r="264" spans="8:9" x14ac:dyDescent="0.2">
      <c r="H264" s="287"/>
      <c r="I264" s="287"/>
    </row>
    <row r="265" spans="8:9" x14ac:dyDescent="0.2">
      <c r="H265" s="287"/>
      <c r="I265" s="287"/>
    </row>
    <row r="266" spans="8:9" x14ac:dyDescent="0.2">
      <c r="H266" s="287"/>
      <c r="I266" s="287"/>
    </row>
    <row r="267" spans="8:9" x14ac:dyDescent="0.2">
      <c r="H267" s="287"/>
      <c r="I267" s="287"/>
    </row>
    <row r="268" spans="8:9" x14ac:dyDescent="0.2">
      <c r="H268" s="287"/>
      <c r="I268" s="287"/>
    </row>
    <row r="269" spans="8:9" x14ac:dyDescent="0.2">
      <c r="H269" s="287"/>
      <c r="I269" s="287"/>
    </row>
    <row r="270" spans="8:9" x14ac:dyDescent="0.2">
      <c r="H270" s="287"/>
      <c r="I270" s="287"/>
    </row>
    <row r="271" spans="8:9" x14ac:dyDescent="0.2">
      <c r="H271" s="287"/>
      <c r="I271" s="287"/>
    </row>
    <row r="272" spans="8:9" x14ac:dyDescent="0.2">
      <c r="H272" s="287"/>
      <c r="I272" s="287"/>
    </row>
    <row r="273" spans="8:9" x14ac:dyDescent="0.2">
      <c r="H273" s="287"/>
      <c r="I273" s="287"/>
    </row>
    <row r="274" spans="8:9" x14ac:dyDescent="0.2">
      <c r="H274" s="287"/>
      <c r="I274" s="287"/>
    </row>
    <row r="275" spans="8:9" x14ac:dyDescent="0.2">
      <c r="H275" s="287"/>
      <c r="I275" s="287"/>
    </row>
    <row r="276" spans="8:9" x14ac:dyDescent="0.2">
      <c r="H276" s="287"/>
      <c r="I276" s="287"/>
    </row>
    <row r="277" spans="8:9" x14ac:dyDescent="0.2">
      <c r="H277" s="287"/>
      <c r="I277" s="287"/>
    </row>
    <row r="278" spans="8:9" x14ac:dyDescent="0.2">
      <c r="H278" s="287"/>
      <c r="I278" s="287"/>
    </row>
    <row r="279" spans="8:9" x14ac:dyDescent="0.2">
      <c r="H279" s="287"/>
      <c r="I279" s="287"/>
    </row>
    <row r="280" spans="8:9" x14ac:dyDescent="0.2">
      <c r="H280" s="287"/>
      <c r="I280" s="287"/>
    </row>
    <row r="281" spans="8:9" x14ac:dyDescent="0.2">
      <c r="H281" s="287"/>
      <c r="I281" s="287"/>
    </row>
    <row r="282" spans="8:9" x14ac:dyDescent="0.2">
      <c r="H282" s="287"/>
      <c r="I282" s="287"/>
    </row>
    <row r="283" spans="8:9" x14ac:dyDescent="0.2">
      <c r="H283" s="287"/>
      <c r="I283" s="287"/>
    </row>
    <row r="284" spans="8:9" x14ac:dyDescent="0.2">
      <c r="H284" s="287"/>
      <c r="I284" s="287"/>
    </row>
    <row r="285" spans="8:9" x14ac:dyDescent="0.2">
      <c r="H285" s="287"/>
      <c r="I285" s="287"/>
    </row>
    <row r="286" spans="8:9" x14ac:dyDescent="0.2">
      <c r="H286" s="287"/>
      <c r="I286" s="287"/>
    </row>
    <row r="287" spans="8:9" x14ac:dyDescent="0.2">
      <c r="H287" s="287"/>
      <c r="I287" s="287"/>
    </row>
    <row r="288" spans="8:9" x14ac:dyDescent="0.2">
      <c r="H288" s="287"/>
      <c r="I288" s="287"/>
    </row>
    <row r="289" spans="8:9" x14ac:dyDescent="0.2">
      <c r="H289" s="287"/>
      <c r="I289" s="287"/>
    </row>
    <row r="290" spans="8:9" x14ac:dyDescent="0.2">
      <c r="H290" s="287"/>
      <c r="I290" s="287"/>
    </row>
    <row r="291" spans="8:9" x14ac:dyDescent="0.2">
      <c r="H291" s="287"/>
      <c r="I291" s="287"/>
    </row>
    <row r="292" spans="8:9" x14ac:dyDescent="0.2">
      <c r="H292" s="287"/>
      <c r="I292" s="287"/>
    </row>
    <row r="293" spans="8:9" x14ac:dyDescent="0.2">
      <c r="H293" s="287"/>
      <c r="I293" s="287"/>
    </row>
    <row r="294" spans="8:9" x14ac:dyDescent="0.2">
      <c r="H294" s="287"/>
      <c r="I294" s="287"/>
    </row>
    <row r="295" spans="8:9" x14ac:dyDescent="0.2">
      <c r="H295" s="287"/>
      <c r="I295" s="287"/>
    </row>
    <row r="296" spans="8:9" x14ac:dyDescent="0.2">
      <c r="H296" s="287"/>
      <c r="I296" s="287"/>
    </row>
    <row r="297" spans="8:9" x14ac:dyDescent="0.2">
      <c r="H297" s="287"/>
      <c r="I297" s="287"/>
    </row>
    <row r="298" spans="8:9" x14ac:dyDescent="0.2">
      <c r="H298" s="287"/>
      <c r="I298" s="287"/>
    </row>
    <row r="299" spans="8:9" x14ac:dyDescent="0.2">
      <c r="H299" s="287"/>
      <c r="I299" s="287"/>
    </row>
    <row r="300" spans="8:9" x14ac:dyDescent="0.2">
      <c r="H300" s="287"/>
      <c r="I300" s="287"/>
    </row>
    <row r="301" spans="8:9" x14ac:dyDescent="0.2">
      <c r="H301" s="287"/>
      <c r="I301" s="287"/>
    </row>
    <row r="302" spans="8:9" x14ac:dyDescent="0.2">
      <c r="H302" s="287"/>
      <c r="I302" s="287"/>
    </row>
    <row r="303" spans="8:9" x14ac:dyDescent="0.2">
      <c r="H303" s="287"/>
      <c r="I303" s="287"/>
    </row>
    <row r="304" spans="8:9" x14ac:dyDescent="0.2">
      <c r="H304" s="287"/>
      <c r="I304" s="287"/>
    </row>
    <row r="305" spans="8:9" x14ac:dyDescent="0.2">
      <c r="H305" s="287"/>
      <c r="I305" s="287"/>
    </row>
    <row r="306" spans="8:9" x14ac:dyDescent="0.2">
      <c r="H306" s="287"/>
      <c r="I306" s="287"/>
    </row>
    <row r="307" spans="8:9" x14ac:dyDescent="0.2">
      <c r="H307" s="287"/>
      <c r="I307" s="287"/>
    </row>
    <row r="308" spans="8:9" x14ac:dyDescent="0.2">
      <c r="H308" s="287"/>
      <c r="I308" s="287"/>
    </row>
    <row r="309" spans="8:9" x14ac:dyDescent="0.2">
      <c r="H309" s="287"/>
      <c r="I309" s="287"/>
    </row>
    <row r="310" spans="8:9" x14ac:dyDescent="0.2">
      <c r="H310" s="287"/>
      <c r="I310" s="287"/>
    </row>
    <row r="311" spans="8:9" x14ac:dyDescent="0.2">
      <c r="H311" s="287"/>
      <c r="I311" s="287"/>
    </row>
    <row r="312" spans="8:9" x14ac:dyDescent="0.2">
      <c r="H312" s="287"/>
      <c r="I312" s="287"/>
    </row>
    <row r="313" spans="8:9" x14ac:dyDescent="0.2">
      <c r="H313" s="287"/>
      <c r="I313" s="287"/>
    </row>
    <row r="314" spans="8:9" x14ac:dyDescent="0.2">
      <c r="H314" s="287"/>
      <c r="I314" s="287"/>
    </row>
    <row r="315" spans="8:9" x14ac:dyDescent="0.2">
      <c r="H315" s="287"/>
      <c r="I315" s="287"/>
    </row>
    <row r="316" spans="8:9" x14ac:dyDescent="0.2">
      <c r="H316" s="287"/>
      <c r="I316" s="287"/>
    </row>
    <row r="317" spans="8:9" x14ac:dyDescent="0.2">
      <c r="H317" s="287"/>
      <c r="I317" s="287"/>
    </row>
    <row r="318" spans="8:9" x14ac:dyDescent="0.2">
      <c r="H318" s="287"/>
      <c r="I318" s="287"/>
    </row>
    <row r="319" spans="8:9" x14ac:dyDescent="0.2">
      <c r="H319" s="287"/>
      <c r="I319" s="287"/>
    </row>
    <row r="320" spans="8:9" x14ac:dyDescent="0.2">
      <c r="H320" s="287"/>
      <c r="I320" s="287"/>
    </row>
    <row r="321" spans="8:9" x14ac:dyDescent="0.2">
      <c r="H321" s="287"/>
      <c r="I321" s="287"/>
    </row>
    <row r="322" spans="8:9" x14ac:dyDescent="0.2">
      <c r="H322" s="287"/>
      <c r="I322" s="287"/>
    </row>
    <row r="323" spans="8:9" x14ac:dyDescent="0.2">
      <c r="H323" s="287"/>
      <c r="I323" s="287"/>
    </row>
    <row r="324" spans="8:9" x14ac:dyDescent="0.2">
      <c r="H324" s="287"/>
      <c r="I324" s="287"/>
    </row>
    <row r="325" spans="8:9" x14ac:dyDescent="0.2">
      <c r="H325" s="287"/>
      <c r="I325" s="287"/>
    </row>
    <row r="326" spans="8:9" x14ac:dyDescent="0.2">
      <c r="H326" s="287"/>
      <c r="I326" s="287"/>
    </row>
    <row r="327" spans="8:9" x14ac:dyDescent="0.2">
      <c r="H327" s="287"/>
      <c r="I327" s="287"/>
    </row>
    <row r="328" spans="8:9" x14ac:dyDescent="0.2">
      <c r="H328" s="287"/>
      <c r="I328" s="287"/>
    </row>
    <row r="329" spans="8:9" x14ac:dyDescent="0.2">
      <c r="H329" s="287"/>
      <c r="I329" s="287"/>
    </row>
    <row r="330" spans="8:9" x14ac:dyDescent="0.2">
      <c r="H330" s="287"/>
      <c r="I330" s="287"/>
    </row>
    <row r="331" spans="8:9" x14ac:dyDescent="0.2">
      <c r="H331" s="287"/>
      <c r="I331" s="287"/>
    </row>
    <row r="332" spans="8:9" x14ac:dyDescent="0.2">
      <c r="H332" s="287"/>
      <c r="I332" s="287"/>
    </row>
    <row r="333" spans="8:9" x14ac:dyDescent="0.2">
      <c r="H333" s="287"/>
      <c r="I333" s="287"/>
    </row>
    <row r="334" spans="8:9" x14ac:dyDescent="0.2">
      <c r="H334" s="287"/>
      <c r="I334" s="287"/>
    </row>
    <row r="335" spans="8:9" x14ac:dyDescent="0.2">
      <c r="H335" s="287"/>
      <c r="I335" s="287"/>
    </row>
    <row r="336" spans="8:9" x14ac:dyDescent="0.2">
      <c r="H336" s="287"/>
      <c r="I336" s="287"/>
    </row>
    <row r="337" spans="8:9" x14ac:dyDescent="0.2">
      <c r="H337" s="287"/>
      <c r="I337" s="287"/>
    </row>
    <row r="338" spans="8:9" x14ac:dyDescent="0.2">
      <c r="H338" s="287"/>
      <c r="I338" s="287"/>
    </row>
    <row r="339" spans="8:9" x14ac:dyDescent="0.2">
      <c r="H339" s="287"/>
      <c r="I339" s="287"/>
    </row>
    <row r="340" spans="8:9" x14ac:dyDescent="0.2">
      <c r="H340" s="287"/>
      <c r="I340" s="287"/>
    </row>
    <row r="341" spans="8:9" x14ac:dyDescent="0.2">
      <c r="H341" s="287"/>
      <c r="I341" s="287"/>
    </row>
    <row r="342" spans="8:9" x14ac:dyDescent="0.2">
      <c r="H342" s="287"/>
      <c r="I342" s="287"/>
    </row>
    <row r="343" spans="8:9" x14ac:dyDescent="0.2">
      <c r="H343" s="287"/>
      <c r="I343" s="287"/>
    </row>
    <row r="344" spans="8:9" x14ac:dyDescent="0.2">
      <c r="H344" s="287"/>
      <c r="I344" s="287"/>
    </row>
    <row r="345" spans="8:9" x14ac:dyDescent="0.2">
      <c r="H345" s="287"/>
      <c r="I345" s="287"/>
    </row>
    <row r="346" spans="8:9" x14ac:dyDescent="0.2">
      <c r="H346" s="287"/>
      <c r="I346" s="287"/>
    </row>
    <row r="347" spans="8:9" x14ac:dyDescent="0.2">
      <c r="H347" s="287"/>
      <c r="I347" s="287"/>
    </row>
    <row r="348" spans="8:9" x14ac:dyDescent="0.2">
      <c r="H348" s="287"/>
      <c r="I348" s="287"/>
    </row>
    <row r="349" spans="8:9" x14ac:dyDescent="0.2">
      <c r="H349" s="287"/>
      <c r="I349" s="287"/>
    </row>
    <row r="350" spans="8:9" x14ac:dyDescent="0.2">
      <c r="H350" s="287"/>
      <c r="I350" s="287"/>
    </row>
    <row r="351" spans="8:9" x14ac:dyDescent="0.2">
      <c r="H351" s="287"/>
      <c r="I351" s="287"/>
    </row>
    <row r="352" spans="8:9" x14ac:dyDescent="0.2">
      <c r="H352" s="287"/>
      <c r="I352" s="287"/>
    </row>
    <row r="353" spans="8:9" x14ac:dyDescent="0.2">
      <c r="H353" s="287"/>
      <c r="I353" s="287"/>
    </row>
    <row r="354" spans="8:9" x14ac:dyDescent="0.2">
      <c r="H354" s="287"/>
      <c r="I354" s="287"/>
    </row>
    <row r="355" spans="8:9" x14ac:dyDescent="0.2">
      <c r="H355" s="287"/>
      <c r="I355" s="287"/>
    </row>
    <row r="356" spans="8:9" x14ac:dyDescent="0.2">
      <c r="H356" s="287"/>
      <c r="I356" s="287"/>
    </row>
    <row r="357" spans="8:9" x14ac:dyDescent="0.2">
      <c r="H357" s="287"/>
      <c r="I357" s="287"/>
    </row>
    <row r="358" spans="8:9" x14ac:dyDescent="0.2">
      <c r="H358" s="287"/>
      <c r="I358" s="287"/>
    </row>
    <row r="359" spans="8:9" x14ac:dyDescent="0.2">
      <c r="H359" s="287"/>
      <c r="I359" s="287"/>
    </row>
    <row r="360" spans="8:9" x14ac:dyDescent="0.2">
      <c r="H360" s="287"/>
      <c r="I360" s="287"/>
    </row>
    <row r="361" spans="8:9" x14ac:dyDescent="0.2">
      <c r="H361" s="287"/>
      <c r="I361" s="287"/>
    </row>
    <row r="362" spans="8:9" x14ac:dyDescent="0.2">
      <c r="H362" s="287"/>
      <c r="I362" s="287"/>
    </row>
    <row r="363" spans="8:9" x14ac:dyDescent="0.2">
      <c r="H363" s="287"/>
      <c r="I363" s="287"/>
    </row>
    <row r="364" spans="8:9" x14ac:dyDescent="0.2">
      <c r="H364" s="287"/>
      <c r="I364" s="287"/>
    </row>
    <row r="365" spans="8:9" x14ac:dyDescent="0.2">
      <c r="H365" s="287"/>
      <c r="I365" s="287"/>
    </row>
    <row r="366" spans="8:9" x14ac:dyDescent="0.2">
      <c r="H366" s="287"/>
      <c r="I366" s="287"/>
    </row>
    <row r="367" spans="8:9" x14ac:dyDescent="0.2">
      <c r="H367" s="287"/>
      <c r="I367" s="287"/>
    </row>
    <row r="368" spans="8:9" x14ac:dyDescent="0.2">
      <c r="H368" s="287"/>
      <c r="I368" s="287"/>
    </row>
    <row r="369" spans="8:9" x14ac:dyDescent="0.2">
      <c r="H369" s="287"/>
      <c r="I369" s="287"/>
    </row>
    <row r="370" spans="8:9" x14ac:dyDescent="0.2">
      <c r="H370" s="287"/>
      <c r="I370" s="287"/>
    </row>
    <row r="371" spans="8:9" x14ac:dyDescent="0.2">
      <c r="H371" s="287"/>
      <c r="I371" s="287"/>
    </row>
    <row r="372" spans="8:9" x14ac:dyDescent="0.2">
      <c r="H372" s="287"/>
      <c r="I372" s="287"/>
    </row>
    <row r="373" spans="8:9" x14ac:dyDescent="0.2">
      <c r="H373" s="287"/>
      <c r="I373" s="287"/>
    </row>
    <row r="374" spans="8:9" x14ac:dyDescent="0.2">
      <c r="H374" s="287"/>
      <c r="I374" s="287"/>
    </row>
    <row r="375" spans="8:9" x14ac:dyDescent="0.2">
      <c r="H375" s="287"/>
      <c r="I375" s="287"/>
    </row>
    <row r="376" spans="8:9" x14ac:dyDescent="0.2">
      <c r="H376" s="287"/>
      <c r="I376" s="287"/>
    </row>
    <row r="377" spans="8:9" x14ac:dyDescent="0.2">
      <c r="H377" s="287"/>
      <c r="I377" s="287"/>
    </row>
    <row r="378" spans="8:9" x14ac:dyDescent="0.2">
      <c r="H378" s="287"/>
      <c r="I378" s="287"/>
    </row>
    <row r="379" spans="8:9" x14ac:dyDescent="0.2">
      <c r="H379" s="287"/>
      <c r="I379" s="287"/>
    </row>
    <row r="380" spans="8:9" x14ac:dyDescent="0.2">
      <c r="H380" s="287"/>
      <c r="I380" s="287"/>
    </row>
    <row r="381" spans="8:9" x14ac:dyDescent="0.2">
      <c r="H381" s="287"/>
      <c r="I381" s="287"/>
    </row>
    <row r="382" spans="8:9" x14ac:dyDescent="0.2">
      <c r="H382" s="287"/>
      <c r="I382" s="287"/>
    </row>
    <row r="383" spans="8:9" x14ac:dyDescent="0.2">
      <c r="H383" s="287"/>
      <c r="I383" s="287"/>
    </row>
    <row r="384" spans="8:9" x14ac:dyDescent="0.2">
      <c r="H384" s="287"/>
      <c r="I384" s="287"/>
    </row>
    <row r="385" spans="8:9" x14ac:dyDescent="0.2">
      <c r="H385" s="287"/>
      <c r="I385" s="287"/>
    </row>
    <row r="386" spans="8:9" x14ac:dyDescent="0.2">
      <c r="H386" s="287"/>
      <c r="I386" s="287"/>
    </row>
    <row r="387" spans="8:9" x14ac:dyDescent="0.2">
      <c r="H387" s="287"/>
      <c r="I387" s="287"/>
    </row>
    <row r="388" spans="8:9" x14ac:dyDescent="0.2">
      <c r="H388" s="287"/>
      <c r="I388" s="287"/>
    </row>
    <row r="389" spans="8:9" x14ac:dyDescent="0.2">
      <c r="H389" s="287"/>
      <c r="I389" s="287"/>
    </row>
    <row r="390" spans="8:9" x14ac:dyDescent="0.2">
      <c r="H390" s="287"/>
      <c r="I390" s="287"/>
    </row>
    <row r="391" spans="8:9" x14ac:dyDescent="0.2">
      <c r="H391" s="287"/>
      <c r="I391" s="287"/>
    </row>
    <row r="392" spans="8:9" x14ac:dyDescent="0.2">
      <c r="H392" s="287"/>
      <c r="I392" s="287"/>
    </row>
    <row r="393" spans="8:9" x14ac:dyDescent="0.2">
      <c r="H393" s="287"/>
      <c r="I393" s="287"/>
    </row>
    <row r="394" spans="8:9" x14ac:dyDescent="0.2">
      <c r="H394" s="287"/>
      <c r="I394" s="287"/>
    </row>
    <row r="395" spans="8:9" x14ac:dyDescent="0.2">
      <c r="H395" s="287"/>
      <c r="I395" s="287"/>
    </row>
    <row r="396" spans="8:9" x14ac:dyDescent="0.2">
      <c r="H396" s="287"/>
      <c r="I396" s="287"/>
    </row>
    <row r="397" spans="8:9" x14ac:dyDescent="0.2">
      <c r="H397" s="287"/>
      <c r="I397" s="287"/>
    </row>
    <row r="398" spans="8:9" x14ac:dyDescent="0.2">
      <c r="H398" s="287"/>
      <c r="I398" s="287"/>
    </row>
    <row r="399" spans="8:9" x14ac:dyDescent="0.2">
      <c r="H399" s="287"/>
      <c r="I399" s="287"/>
    </row>
    <row r="400" spans="8:9" x14ac:dyDescent="0.2">
      <c r="H400" s="287"/>
      <c r="I400" s="287"/>
    </row>
    <row r="401" spans="8:9" x14ac:dyDescent="0.2">
      <c r="H401" s="287"/>
      <c r="I401" s="287"/>
    </row>
    <row r="402" spans="8:9" x14ac:dyDescent="0.2">
      <c r="H402" s="287"/>
      <c r="I402" s="287"/>
    </row>
    <row r="403" spans="8:9" x14ac:dyDescent="0.2">
      <c r="H403" s="287"/>
      <c r="I403" s="287"/>
    </row>
    <row r="404" spans="8:9" x14ac:dyDescent="0.2">
      <c r="H404" s="287"/>
      <c r="I404" s="287"/>
    </row>
    <row r="405" spans="8:9" x14ac:dyDescent="0.2">
      <c r="H405" s="287"/>
      <c r="I405" s="287"/>
    </row>
    <row r="406" spans="8:9" x14ac:dyDescent="0.2">
      <c r="H406" s="287"/>
      <c r="I406" s="287"/>
    </row>
    <row r="407" spans="8:9" x14ac:dyDescent="0.2">
      <c r="H407" s="287"/>
      <c r="I407" s="287"/>
    </row>
    <row r="408" spans="8:9" x14ac:dyDescent="0.2">
      <c r="H408" s="287"/>
      <c r="I408" s="287"/>
    </row>
    <row r="409" spans="8:9" x14ac:dyDescent="0.2">
      <c r="H409" s="287"/>
      <c r="I409" s="287"/>
    </row>
    <row r="410" spans="8:9" x14ac:dyDescent="0.2">
      <c r="H410" s="287"/>
      <c r="I410" s="287"/>
    </row>
    <row r="411" spans="8:9" x14ac:dyDescent="0.2">
      <c r="H411" s="287"/>
      <c r="I411" s="287"/>
    </row>
    <row r="412" spans="8:9" x14ac:dyDescent="0.2">
      <c r="H412" s="287"/>
      <c r="I412" s="287"/>
    </row>
    <row r="413" spans="8:9" x14ac:dyDescent="0.2">
      <c r="H413" s="287"/>
      <c r="I413" s="287"/>
    </row>
    <row r="414" spans="8:9" x14ac:dyDescent="0.2">
      <c r="H414" s="287"/>
      <c r="I414" s="287"/>
    </row>
    <row r="415" spans="8:9" x14ac:dyDescent="0.2">
      <c r="H415" s="287"/>
      <c r="I415" s="287"/>
    </row>
    <row r="416" spans="8:9" x14ac:dyDescent="0.2">
      <c r="H416" s="287"/>
      <c r="I416" s="287"/>
    </row>
    <row r="417" spans="8:9" x14ac:dyDescent="0.2">
      <c r="H417" s="287"/>
      <c r="I417" s="287"/>
    </row>
    <row r="418" spans="8:9" x14ac:dyDescent="0.2">
      <c r="H418" s="287"/>
      <c r="I418" s="287"/>
    </row>
    <row r="419" spans="8:9" x14ac:dyDescent="0.2">
      <c r="H419" s="287"/>
      <c r="I419" s="287"/>
    </row>
    <row r="420" spans="8:9" x14ac:dyDescent="0.2">
      <c r="H420" s="287"/>
      <c r="I420" s="287"/>
    </row>
    <row r="421" spans="8:9" x14ac:dyDescent="0.2">
      <c r="H421" s="287"/>
      <c r="I421" s="287"/>
    </row>
    <row r="422" spans="8:9" x14ac:dyDescent="0.2">
      <c r="H422" s="287"/>
      <c r="I422" s="287"/>
    </row>
    <row r="423" spans="8:9" x14ac:dyDescent="0.2">
      <c r="H423" s="287"/>
      <c r="I423" s="287"/>
    </row>
    <row r="424" spans="8:9" x14ac:dyDescent="0.2">
      <c r="H424" s="287"/>
      <c r="I424" s="287"/>
    </row>
    <row r="425" spans="8:9" x14ac:dyDescent="0.2">
      <c r="H425" s="287"/>
      <c r="I425" s="287"/>
    </row>
    <row r="426" spans="8:9" x14ac:dyDescent="0.2">
      <c r="H426" s="287"/>
      <c r="I426" s="287"/>
    </row>
    <row r="427" spans="8:9" x14ac:dyDescent="0.2">
      <c r="H427" s="287"/>
      <c r="I427" s="287"/>
    </row>
    <row r="428" spans="8:9" x14ac:dyDescent="0.2">
      <c r="H428" s="287"/>
      <c r="I428" s="287"/>
    </row>
    <row r="429" spans="8:9" x14ac:dyDescent="0.2">
      <c r="H429" s="287"/>
      <c r="I429" s="287"/>
    </row>
    <row r="430" spans="8:9" x14ac:dyDescent="0.2">
      <c r="H430" s="287"/>
      <c r="I430" s="287"/>
    </row>
    <row r="431" spans="8:9" x14ac:dyDescent="0.2">
      <c r="H431" s="287"/>
      <c r="I431" s="287"/>
    </row>
    <row r="432" spans="8:9" x14ac:dyDescent="0.2">
      <c r="H432" s="287"/>
      <c r="I432" s="287"/>
    </row>
    <row r="433" spans="8:9" x14ac:dyDescent="0.2">
      <c r="H433" s="287"/>
      <c r="I433" s="287"/>
    </row>
    <row r="434" spans="8:9" x14ac:dyDescent="0.2">
      <c r="H434" s="287"/>
      <c r="I434" s="287"/>
    </row>
    <row r="435" spans="8:9" x14ac:dyDescent="0.2">
      <c r="H435" s="287"/>
      <c r="I435" s="287"/>
    </row>
    <row r="436" spans="8:9" x14ac:dyDescent="0.2">
      <c r="H436" s="287"/>
      <c r="I436" s="287"/>
    </row>
    <row r="437" spans="8:9" x14ac:dyDescent="0.2">
      <c r="H437" s="287"/>
      <c r="I437" s="287"/>
    </row>
    <row r="438" spans="8:9" x14ac:dyDescent="0.2">
      <c r="H438" s="287"/>
      <c r="I438" s="287"/>
    </row>
    <row r="439" spans="8:9" x14ac:dyDescent="0.2">
      <c r="H439" s="287"/>
      <c r="I439" s="287"/>
    </row>
    <row r="440" spans="8:9" x14ac:dyDescent="0.2">
      <c r="H440" s="287"/>
      <c r="I440" s="287"/>
    </row>
    <row r="441" spans="8:9" x14ac:dyDescent="0.2">
      <c r="H441" s="287"/>
      <c r="I441" s="287"/>
    </row>
    <row r="442" spans="8:9" x14ac:dyDescent="0.2">
      <c r="H442" s="287"/>
      <c r="I442" s="287"/>
    </row>
    <row r="443" spans="8:9" x14ac:dyDescent="0.2">
      <c r="H443" s="287"/>
      <c r="I443" s="287"/>
    </row>
    <row r="444" spans="8:9" x14ac:dyDescent="0.2">
      <c r="H444" s="287"/>
      <c r="I444" s="287"/>
    </row>
    <row r="445" spans="8:9" x14ac:dyDescent="0.2">
      <c r="H445" s="287"/>
      <c r="I445" s="287"/>
    </row>
    <row r="446" spans="8:9" x14ac:dyDescent="0.2">
      <c r="H446" s="287"/>
      <c r="I446" s="287"/>
    </row>
    <row r="447" spans="8:9" x14ac:dyDescent="0.2">
      <c r="H447" s="287"/>
      <c r="I447" s="287"/>
    </row>
    <row r="448" spans="8:9" x14ac:dyDescent="0.2">
      <c r="H448" s="287"/>
      <c r="I448" s="287"/>
    </row>
    <row r="449" spans="8:9" x14ac:dyDescent="0.2">
      <c r="H449" s="287"/>
      <c r="I449" s="287"/>
    </row>
    <row r="450" spans="8:9" x14ac:dyDescent="0.2">
      <c r="H450" s="287"/>
      <c r="I450" s="287"/>
    </row>
    <row r="451" spans="8:9" x14ac:dyDescent="0.2">
      <c r="H451" s="287"/>
      <c r="I451" s="287"/>
    </row>
    <row r="452" spans="8:9" x14ac:dyDescent="0.2">
      <c r="H452" s="287"/>
      <c r="I452" s="287"/>
    </row>
    <row r="453" spans="8:9" x14ac:dyDescent="0.2">
      <c r="H453" s="287"/>
      <c r="I453" s="287"/>
    </row>
    <row r="454" spans="8:9" x14ac:dyDescent="0.2">
      <c r="H454" s="287"/>
      <c r="I454" s="287"/>
    </row>
    <row r="455" spans="8:9" x14ac:dyDescent="0.2">
      <c r="H455" s="287"/>
      <c r="I455" s="287"/>
    </row>
    <row r="456" spans="8:9" x14ac:dyDescent="0.2">
      <c r="H456" s="287"/>
      <c r="I456" s="287"/>
    </row>
    <row r="457" spans="8:9" x14ac:dyDescent="0.2">
      <c r="H457" s="287"/>
      <c r="I457" s="287"/>
    </row>
    <row r="458" spans="8:9" x14ac:dyDescent="0.2">
      <c r="H458" s="287"/>
      <c r="I458" s="287"/>
    </row>
    <row r="459" spans="8:9" x14ac:dyDescent="0.2">
      <c r="H459" s="287"/>
      <c r="I459" s="287"/>
    </row>
    <row r="460" spans="8:9" x14ac:dyDescent="0.2">
      <c r="H460" s="287"/>
      <c r="I460" s="287"/>
    </row>
    <row r="461" spans="8:9" x14ac:dyDescent="0.2">
      <c r="H461" s="287"/>
      <c r="I461" s="287"/>
    </row>
    <row r="462" spans="8:9" x14ac:dyDescent="0.2">
      <c r="H462" s="287"/>
      <c r="I462" s="287"/>
    </row>
    <row r="463" spans="8:9" x14ac:dyDescent="0.2">
      <c r="H463" s="287"/>
      <c r="I463" s="287"/>
    </row>
    <row r="464" spans="8:9" x14ac:dyDescent="0.2">
      <c r="H464" s="287"/>
      <c r="I464" s="287"/>
    </row>
    <row r="465" spans="8:9" x14ac:dyDescent="0.2">
      <c r="H465" s="287"/>
      <c r="I465" s="287"/>
    </row>
    <row r="466" spans="8:9" x14ac:dyDescent="0.2">
      <c r="H466" s="287"/>
      <c r="I466" s="287"/>
    </row>
    <row r="467" spans="8:9" x14ac:dyDescent="0.2">
      <c r="H467" s="287"/>
      <c r="I467" s="287"/>
    </row>
    <row r="468" spans="8:9" x14ac:dyDescent="0.2">
      <c r="H468" s="287"/>
      <c r="I468" s="287"/>
    </row>
    <row r="469" spans="8:9" x14ac:dyDescent="0.2">
      <c r="H469" s="287"/>
      <c r="I469" s="287"/>
    </row>
    <row r="470" spans="8:9" x14ac:dyDescent="0.2">
      <c r="H470" s="287"/>
      <c r="I470" s="287"/>
    </row>
    <row r="471" spans="8:9" x14ac:dyDescent="0.2">
      <c r="H471" s="287"/>
      <c r="I471" s="287"/>
    </row>
    <row r="472" spans="8:9" x14ac:dyDescent="0.2">
      <c r="H472" s="287"/>
      <c r="I472" s="287"/>
    </row>
    <row r="473" spans="8:9" x14ac:dyDescent="0.2">
      <c r="H473" s="287"/>
      <c r="I473" s="287"/>
    </row>
    <row r="474" spans="8:9" x14ac:dyDescent="0.2">
      <c r="H474" s="287"/>
      <c r="I474" s="287"/>
    </row>
    <row r="475" spans="8:9" x14ac:dyDescent="0.2">
      <c r="H475" s="287"/>
      <c r="I475" s="287"/>
    </row>
    <row r="476" spans="8:9" x14ac:dyDescent="0.2">
      <c r="H476" s="287"/>
      <c r="I476" s="287"/>
    </row>
    <row r="477" spans="8:9" x14ac:dyDescent="0.2">
      <c r="H477" s="287"/>
      <c r="I477" s="287"/>
    </row>
    <row r="478" spans="8:9" x14ac:dyDescent="0.2">
      <c r="H478" s="287"/>
      <c r="I478" s="287"/>
    </row>
    <row r="479" spans="8:9" x14ac:dyDescent="0.2">
      <c r="H479" s="287"/>
      <c r="I479" s="287"/>
    </row>
    <row r="480" spans="8:9" x14ac:dyDescent="0.2">
      <c r="H480" s="287"/>
      <c r="I480" s="287"/>
    </row>
    <row r="481" spans="8:9" x14ac:dyDescent="0.2">
      <c r="H481" s="287"/>
      <c r="I481" s="287"/>
    </row>
    <row r="482" spans="8:9" x14ac:dyDescent="0.2">
      <c r="H482" s="287"/>
      <c r="I482" s="287"/>
    </row>
    <row r="483" spans="8:9" x14ac:dyDescent="0.2">
      <c r="H483" s="287"/>
      <c r="I483" s="287"/>
    </row>
    <row r="484" spans="8:9" x14ac:dyDescent="0.2">
      <c r="H484" s="287"/>
      <c r="I484" s="287"/>
    </row>
    <row r="485" spans="8:9" x14ac:dyDescent="0.2">
      <c r="H485" s="287"/>
      <c r="I485" s="287"/>
    </row>
    <row r="486" spans="8:9" x14ac:dyDescent="0.2">
      <c r="H486" s="287"/>
      <c r="I486" s="287"/>
    </row>
    <row r="487" spans="8:9" x14ac:dyDescent="0.2">
      <c r="H487" s="287"/>
      <c r="I487" s="287"/>
    </row>
    <row r="488" spans="8:9" x14ac:dyDescent="0.2">
      <c r="H488" s="287"/>
      <c r="I488" s="287"/>
    </row>
    <row r="489" spans="8:9" x14ac:dyDescent="0.2">
      <c r="H489" s="287"/>
      <c r="I489" s="287"/>
    </row>
    <row r="490" spans="8:9" x14ac:dyDescent="0.2">
      <c r="H490" s="287"/>
      <c r="I490" s="287"/>
    </row>
    <row r="491" spans="8:9" x14ac:dyDescent="0.2">
      <c r="H491" s="287"/>
      <c r="I491" s="287"/>
    </row>
    <row r="492" spans="8:9" x14ac:dyDescent="0.2">
      <c r="H492" s="287"/>
      <c r="I492" s="287"/>
    </row>
    <row r="493" spans="8:9" x14ac:dyDescent="0.2">
      <c r="H493" s="287"/>
      <c r="I493" s="287"/>
    </row>
    <row r="494" spans="8:9" x14ac:dyDescent="0.2">
      <c r="H494" s="287"/>
      <c r="I494" s="287"/>
    </row>
    <row r="495" spans="8:9" x14ac:dyDescent="0.2">
      <c r="H495" s="287"/>
      <c r="I495" s="287"/>
    </row>
    <row r="496" spans="8:9" x14ac:dyDescent="0.2">
      <c r="H496" s="287"/>
      <c r="I496" s="287"/>
    </row>
    <row r="497" spans="8:9" x14ac:dyDescent="0.2">
      <c r="H497" s="287"/>
      <c r="I497" s="287"/>
    </row>
    <row r="498" spans="8:9" x14ac:dyDescent="0.2">
      <c r="H498" s="287"/>
      <c r="I498" s="287"/>
    </row>
    <row r="499" spans="8:9" x14ac:dyDescent="0.2">
      <c r="H499" s="287"/>
      <c r="I499" s="287"/>
    </row>
    <row r="500" spans="8:9" x14ac:dyDescent="0.2">
      <c r="H500" s="287"/>
      <c r="I500" s="287"/>
    </row>
    <row r="501" spans="8:9" x14ac:dyDescent="0.2">
      <c r="H501" s="287"/>
      <c r="I501" s="287"/>
    </row>
    <row r="502" spans="8:9" x14ac:dyDescent="0.2">
      <c r="H502" s="287"/>
      <c r="I502" s="287"/>
    </row>
    <row r="503" spans="8:9" x14ac:dyDescent="0.2">
      <c r="H503" s="287"/>
      <c r="I503" s="287"/>
    </row>
    <row r="504" spans="8:9" x14ac:dyDescent="0.2">
      <c r="H504" s="287"/>
      <c r="I504" s="287"/>
    </row>
    <row r="505" spans="8:9" x14ac:dyDescent="0.2">
      <c r="H505" s="287"/>
      <c r="I505" s="287"/>
    </row>
    <row r="506" spans="8:9" x14ac:dyDescent="0.2">
      <c r="H506" s="287"/>
      <c r="I506" s="287"/>
    </row>
    <row r="507" spans="8:9" x14ac:dyDescent="0.2">
      <c r="H507" s="287"/>
      <c r="I507" s="287"/>
    </row>
    <row r="508" spans="8:9" x14ac:dyDescent="0.2">
      <c r="H508" s="287"/>
      <c r="I508" s="287"/>
    </row>
    <row r="509" spans="8:9" x14ac:dyDescent="0.2">
      <c r="H509" s="287"/>
      <c r="I509" s="287"/>
    </row>
    <row r="510" spans="8:9" x14ac:dyDescent="0.2">
      <c r="H510" s="287"/>
      <c r="I510" s="287"/>
    </row>
    <row r="511" spans="8:9" x14ac:dyDescent="0.2">
      <c r="H511" s="287"/>
      <c r="I511" s="287"/>
    </row>
    <row r="512" spans="8:9" x14ac:dyDescent="0.2">
      <c r="H512" s="287"/>
      <c r="I512" s="287"/>
    </row>
    <row r="513" spans="8:9" x14ac:dyDescent="0.2">
      <c r="H513" s="287"/>
      <c r="I513" s="287"/>
    </row>
    <row r="514" spans="8:9" x14ac:dyDescent="0.2">
      <c r="H514" s="287"/>
      <c r="I514" s="287"/>
    </row>
    <row r="515" spans="8:9" x14ac:dyDescent="0.2">
      <c r="H515" s="287"/>
      <c r="I515" s="287"/>
    </row>
    <row r="516" spans="8:9" x14ac:dyDescent="0.2">
      <c r="H516" s="287"/>
      <c r="I516" s="287"/>
    </row>
    <row r="517" spans="8:9" x14ac:dyDescent="0.2">
      <c r="H517" s="287"/>
      <c r="I517" s="287"/>
    </row>
    <row r="518" spans="8:9" x14ac:dyDescent="0.2">
      <c r="H518" s="287"/>
      <c r="I518" s="287"/>
    </row>
    <row r="519" spans="8:9" x14ac:dyDescent="0.2">
      <c r="H519" s="287"/>
      <c r="I519" s="287"/>
    </row>
    <row r="520" spans="8:9" x14ac:dyDescent="0.2">
      <c r="H520" s="287"/>
      <c r="I520" s="287"/>
    </row>
    <row r="521" spans="8:9" x14ac:dyDescent="0.2">
      <c r="H521" s="287"/>
      <c r="I521" s="287"/>
    </row>
    <row r="522" spans="8:9" x14ac:dyDescent="0.2">
      <c r="H522" s="287"/>
      <c r="I522" s="287"/>
    </row>
    <row r="523" spans="8:9" x14ac:dyDescent="0.2">
      <c r="H523" s="287"/>
      <c r="I523" s="287"/>
    </row>
    <row r="524" spans="8:9" x14ac:dyDescent="0.2">
      <c r="H524" s="287"/>
      <c r="I524" s="287"/>
    </row>
    <row r="525" spans="8:9" x14ac:dyDescent="0.2">
      <c r="H525" s="287"/>
      <c r="I525" s="287"/>
    </row>
    <row r="526" spans="8:9" x14ac:dyDescent="0.2">
      <c r="H526" s="287"/>
      <c r="I526" s="287"/>
    </row>
    <row r="527" spans="8:9" x14ac:dyDescent="0.2">
      <c r="H527" s="287"/>
      <c r="I527" s="287"/>
    </row>
    <row r="528" spans="8:9" x14ac:dyDescent="0.2">
      <c r="H528" s="287"/>
      <c r="I528" s="287"/>
    </row>
    <row r="529" spans="8:9" x14ac:dyDescent="0.2">
      <c r="H529" s="287"/>
      <c r="I529" s="287"/>
    </row>
    <row r="530" spans="8:9" x14ac:dyDescent="0.2">
      <c r="H530" s="287"/>
      <c r="I530" s="287"/>
    </row>
    <row r="531" spans="8:9" x14ac:dyDescent="0.2">
      <c r="H531" s="287"/>
      <c r="I531" s="287"/>
    </row>
    <row r="532" spans="8:9" x14ac:dyDescent="0.2">
      <c r="H532" s="287"/>
      <c r="I532" s="287"/>
    </row>
    <row r="533" spans="8:9" x14ac:dyDescent="0.2">
      <c r="H533" s="287"/>
      <c r="I533" s="287"/>
    </row>
    <row r="534" spans="8:9" x14ac:dyDescent="0.2">
      <c r="H534" s="287"/>
      <c r="I534" s="287"/>
    </row>
    <row r="535" spans="8:9" x14ac:dyDescent="0.2">
      <c r="H535" s="287"/>
      <c r="I535" s="287"/>
    </row>
    <row r="536" spans="8:9" x14ac:dyDescent="0.2">
      <c r="H536" s="287"/>
      <c r="I536" s="287"/>
    </row>
    <row r="537" spans="8:9" x14ac:dyDescent="0.2">
      <c r="H537" s="287"/>
      <c r="I537" s="287"/>
    </row>
    <row r="538" spans="8:9" x14ac:dyDescent="0.2">
      <c r="H538" s="287"/>
      <c r="I538" s="287"/>
    </row>
    <row r="539" spans="8:9" x14ac:dyDescent="0.2">
      <c r="H539" s="287"/>
      <c r="I539" s="287"/>
    </row>
    <row r="540" spans="8:9" x14ac:dyDescent="0.2">
      <c r="H540" s="287"/>
      <c r="I540" s="287"/>
    </row>
    <row r="541" spans="8:9" x14ac:dyDescent="0.2">
      <c r="H541" s="287"/>
      <c r="I541" s="287"/>
    </row>
    <row r="542" spans="8:9" x14ac:dyDescent="0.2">
      <c r="H542" s="287"/>
      <c r="I542" s="287"/>
    </row>
    <row r="543" spans="8:9" x14ac:dyDescent="0.2">
      <c r="H543" s="287"/>
      <c r="I543" s="287"/>
    </row>
    <row r="544" spans="8:9" x14ac:dyDescent="0.2">
      <c r="H544" s="287"/>
      <c r="I544" s="287"/>
    </row>
    <row r="545" spans="8:9" x14ac:dyDescent="0.2">
      <c r="H545" s="287"/>
      <c r="I545" s="287"/>
    </row>
    <row r="546" spans="8:9" x14ac:dyDescent="0.2">
      <c r="H546" s="287"/>
      <c r="I546" s="287"/>
    </row>
    <row r="547" spans="8:9" x14ac:dyDescent="0.2">
      <c r="H547" s="287"/>
      <c r="I547" s="287"/>
    </row>
    <row r="548" spans="8:9" x14ac:dyDescent="0.2">
      <c r="H548" s="287"/>
      <c r="I548" s="287"/>
    </row>
    <row r="549" spans="8:9" x14ac:dyDescent="0.2">
      <c r="H549" s="287"/>
      <c r="I549" s="287"/>
    </row>
    <row r="550" spans="8:9" x14ac:dyDescent="0.2">
      <c r="H550" s="287"/>
      <c r="I550" s="287"/>
    </row>
    <row r="551" spans="8:9" x14ac:dyDescent="0.2">
      <c r="H551" s="287"/>
      <c r="I551" s="287"/>
    </row>
    <row r="552" spans="8:9" x14ac:dyDescent="0.2">
      <c r="H552" s="287"/>
      <c r="I552" s="287"/>
    </row>
    <row r="553" spans="8:9" x14ac:dyDescent="0.2">
      <c r="H553" s="287"/>
      <c r="I553" s="287"/>
    </row>
    <row r="554" spans="8:9" x14ac:dyDescent="0.2">
      <c r="H554" s="287"/>
      <c r="I554" s="287"/>
    </row>
    <row r="555" spans="8:9" x14ac:dyDescent="0.2">
      <c r="H555" s="287"/>
      <c r="I555" s="287"/>
    </row>
    <row r="556" spans="8:9" x14ac:dyDescent="0.2">
      <c r="H556" s="287"/>
      <c r="I556" s="287"/>
    </row>
    <row r="557" spans="8:9" x14ac:dyDescent="0.2">
      <c r="H557" s="287"/>
      <c r="I557" s="287"/>
    </row>
    <row r="558" spans="8:9" x14ac:dyDescent="0.2">
      <c r="H558" s="287"/>
      <c r="I558" s="287"/>
    </row>
    <row r="559" spans="8:9" x14ac:dyDescent="0.2">
      <c r="H559" s="287"/>
      <c r="I559" s="287"/>
    </row>
    <row r="560" spans="8:9" x14ac:dyDescent="0.2">
      <c r="H560" s="287"/>
      <c r="I560" s="287"/>
    </row>
    <row r="561" spans="8:9" x14ac:dyDescent="0.2">
      <c r="H561" s="287"/>
      <c r="I561" s="287"/>
    </row>
    <row r="562" spans="8:9" x14ac:dyDescent="0.2">
      <c r="H562" s="287"/>
      <c r="I562" s="287"/>
    </row>
    <row r="563" spans="8:9" x14ac:dyDescent="0.2">
      <c r="H563" s="287"/>
      <c r="I563" s="287"/>
    </row>
    <row r="564" spans="8:9" x14ac:dyDescent="0.2">
      <c r="H564" s="287"/>
      <c r="I564" s="287"/>
    </row>
    <row r="565" spans="8:9" x14ac:dyDescent="0.2">
      <c r="H565" s="287"/>
      <c r="I565" s="287"/>
    </row>
    <row r="566" spans="8:9" x14ac:dyDescent="0.2">
      <c r="H566" s="287"/>
      <c r="I566" s="287"/>
    </row>
    <row r="567" spans="8:9" x14ac:dyDescent="0.2">
      <c r="H567" s="287"/>
      <c r="I567" s="287"/>
    </row>
    <row r="568" spans="8:9" x14ac:dyDescent="0.2">
      <c r="H568" s="287"/>
      <c r="I568" s="287"/>
    </row>
    <row r="569" spans="8:9" x14ac:dyDescent="0.2">
      <c r="H569" s="287"/>
      <c r="I569" s="287"/>
    </row>
    <row r="570" spans="8:9" x14ac:dyDescent="0.2">
      <c r="H570" s="287"/>
      <c r="I570" s="287"/>
    </row>
    <row r="571" spans="8:9" x14ac:dyDescent="0.2">
      <c r="H571" s="287"/>
      <c r="I571" s="287"/>
    </row>
    <row r="572" spans="8:9" x14ac:dyDescent="0.2">
      <c r="H572" s="287"/>
      <c r="I572" s="287"/>
    </row>
    <row r="573" spans="8:9" x14ac:dyDescent="0.2">
      <c r="H573" s="287"/>
      <c r="I573" s="287"/>
    </row>
    <row r="574" spans="8:9" x14ac:dyDescent="0.2">
      <c r="H574" s="287"/>
      <c r="I574" s="287"/>
    </row>
    <row r="575" spans="8:9" x14ac:dyDescent="0.2">
      <c r="H575" s="287"/>
      <c r="I575" s="287"/>
    </row>
    <row r="576" spans="8:9" x14ac:dyDescent="0.2">
      <c r="H576" s="287"/>
      <c r="I576" s="287"/>
    </row>
    <row r="577" spans="8:9" x14ac:dyDescent="0.2">
      <c r="H577" s="287"/>
      <c r="I577" s="287"/>
    </row>
    <row r="578" spans="8:9" x14ac:dyDescent="0.2">
      <c r="H578" s="287"/>
      <c r="I578" s="287"/>
    </row>
    <row r="579" spans="8:9" x14ac:dyDescent="0.2">
      <c r="H579" s="287"/>
      <c r="I579" s="287"/>
    </row>
    <row r="580" spans="8:9" x14ac:dyDescent="0.2">
      <c r="H580" s="287"/>
      <c r="I580" s="287"/>
    </row>
    <row r="581" spans="8:9" x14ac:dyDescent="0.2">
      <c r="H581" s="287"/>
      <c r="I581" s="287"/>
    </row>
    <row r="582" spans="8:9" x14ac:dyDescent="0.2">
      <c r="H582" s="287"/>
      <c r="I582" s="287"/>
    </row>
    <row r="583" spans="8:9" x14ac:dyDescent="0.2">
      <c r="H583" s="287"/>
      <c r="I583" s="287"/>
    </row>
    <row r="584" spans="8:9" x14ac:dyDescent="0.2">
      <c r="H584" s="287"/>
      <c r="I584" s="287"/>
    </row>
    <row r="585" spans="8:9" x14ac:dyDescent="0.2">
      <c r="H585" s="287"/>
      <c r="I585" s="287"/>
    </row>
    <row r="586" spans="8:9" x14ac:dyDescent="0.2">
      <c r="H586" s="287"/>
      <c r="I586" s="287"/>
    </row>
    <row r="587" spans="8:9" x14ac:dyDescent="0.2">
      <c r="H587" s="287"/>
      <c r="I587" s="287"/>
    </row>
    <row r="588" spans="8:9" x14ac:dyDescent="0.2">
      <c r="H588" s="287"/>
      <c r="I588" s="287"/>
    </row>
    <row r="589" spans="8:9" x14ac:dyDescent="0.2">
      <c r="H589" s="287"/>
      <c r="I589" s="287"/>
    </row>
    <row r="590" spans="8:9" x14ac:dyDescent="0.2">
      <c r="H590" s="287"/>
      <c r="I590" s="287"/>
    </row>
    <row r="591" spans="8:9" x14ac:dyDescent="0.2">
      <c r="H591" s="287"/>
      <c r="I591" s="287"/>
    </row>
    <row r="592" spans="8:9" x14ac:dyDescent="0.2">
      <c r="H592" s="287"/>
      <c r="I592" s="287"/>
    </row>
    <row r="593" spans="8:9" x14ac:dyDescent="0.2">
      <c r="H593" s="287"/>
      <c r="I593" s="287"/>
    </row>
    <row r="594" spans="8:9" x14ac:dyDescent="0.2">
      <c r="H594" s="287"/>
      <c r="I594" s="287"/>
    </row>
    <row r="595" spans="8:9" x14ac:dyDescent="0.2">
      <c r="H595" s="287"/>
      <c r="I595" s="287"/>
    </row>
    <row r="596" spans="8:9" x14ac:dyDescent="0.2">
      <c r="H596" s="287"/>
      <c r="I596" s="287"/>
    </row>
    <row r="597" spans="8:9" x14ac:dyDescent="0.2">
      <c r="H597" s="287"/>
      <c r="I597" s="287"/>
    </row>
    <row r="598" spans="8:9" x14ac:dyDescent="0.2">
      <c r="H598" s="287"/>
      <c r="I598" s="287"/>
    </row>
    <row r="599" spans="8:9" x14ac:dyDescent="0.2">
      <c r="H599" s="287"/>
      <c r="I599" s="287"/>
    </row>
    <row r="600" spans="8:9" x14ac:dyDescent="0.2">
      <c r="H600" s="287"/>
      <c r="I600" s="287"/>
    </row>
    <row r="601" spans="8:9" x14ac:dyDescent="0.2">
      <c r="H601" s="287"/>
      <c r="I601" s="287"/>
    </row>
    <row r="602" spans="8:9" x14ac:dyDescent="0.2">
      <c r="H602" s="287"/>
      <c r="I602" s="287"/>
    </row>
    <row r="603" spans="8:9" x14ac:dyDescent="0.2">
      <c r="H603" s="287"/>
      <c r="I603" s="287"/>
    </row>
    <row r="604" spans="8:9" x14ac:dyDescent="0.2">
      <c r="H604" s="287"/>
      <c r="I604" s="287"/>
    </row>
    <row r="605" spans="8:9" x14ac:dyDescent="0.2">
      <c r="H605" s="287"/>
      <c r="I605" s="287"/>
    </row>
    <row r="606" spans="8:9" x14ac:dyDescent="0.2">
      <c r="H606" s="287"/>
      <c r="I606" s="287"/>
    </row>
    <row r="607" spans="8:9" x14ac:dyDescent="0.2">
      <c r="H607" s="287"/>
      <c r="I607" s="287"/>
    </row>
    <row r="608" spans="8:9" x14ac:dyDescent="0.2">
      <c r="H608" s="287"/>
      <c r="I608" s="287"/>
    </row>
    <row r="609" spans="8:9" x14ac:dyDescent="0.2">
      <c r="H609" s="287"/>
      <c r="I609" s="287"/>
    </row>
    <row r="610" spans="8:9" x14ac:dyDescent="0.2">
      <c r="H610" s="287"/>
      <c r="I610" s="287"/>
    </row>
    <row r="611" spans="8:9" x14ac:dyDescent="0.2">
      <c r="H611" s="287"/>
      <c r="I611" s="287"/>
    </row>
    <row r="612" spans="8:9" x14ac:dyDescent="0.2">
      <c r="H612" s="287"/>
      <c r="I612" s="287"/>
    </row>
    <row r="613" spans="8:9" x14ac:dyDescent="0.2">
      <c r="H613" s="287"/>
      <c r="I613" s="287"/>
    </row>
    <row r="614" spans="8:9" x14ac:dyDescent="0.2">
      <c r="H614" s="287"/>
      <c r="I614" s="287"/>
    </row>
    <row r="615" spans="8:9" x14ac:dyDescent="0.2">
      <c r="H615" s="287"/>
      <c r="I615" s="287"/>
    </row>
    <row r="616" spans="8:9" x14ac:dyDescent="0.2">
      <c r="H616" s="287"/>
      <c r="I616" s="287"/>
    </row>
    <row r="617" spans="8:9" x14ac:dyDescent="0.2">
      <c r="H617" s="287"/>
      <c r="I617" s="287"/>
    </row>
    <row r="618" spans="8:9" x14ac:dyDescent="0.2">
      <c r="H618" s="287"/>
      <c r="I618" s="287"/>
    </row>
    <row r="619" spans="8:9" x14ac:dyDescent="0.2">
      <c r="H619" s="287"/>
      <c r="I619" s="287"/>
    </row>
    <row r="620" spans="8:9" x14ac:dyDescent="0.2">
      <c r="H620" s="287"/>
      <c r="I620" s="287"/>
    </row>
    <row r="621" spans="8:9" x14ac:dyDescent="0.2">
      <c r="H621" s="287"/>
      <c r="I621" s="287"/>
    </row>
    <row r="622" spans="8:9" x14ac:dyDescent="0.2">
      <c r="H622" s="287"/>
      <c r="I622" s="287"/>
    </row>
    <row r="623" spans="8:9" x14ac:dyDescent="0.2">
      <c r="H623" s="287"/>
      <c r="I623" s="287"/>
    </row>
    <row r="624" spans="8:9" x14ac:dyDescent="0.2">
      <c r="H624" s="287"/>
      <c r="I624" s="287"/>
    </row>
    <row r="625" spans="8:9" x14ac:dyDescent="0.2">
      <c r="H625" s="287"/>
      <c r="I625" s="287"/>
    </row>
    <row r="626" spans="8:9" x14ac:dyDescent="0.2">
      <c r="H626" s="287"/>
      <c r="I626" s="287"/>
    </row>
    <row r="627" spans="8:9" x14ac:dyDescent="0.2">
      <c r="H627" s="287"/>
      <c r="I627" s="287"/>
    </row>
    <row r="628" spans="8:9" x14ac:dyDescent="0.2">
      <c r="H628" s="287"/>
      <c r="I628" s="287"/>
    </row>
    <row r="629" spans="8:9" x14ac:dyDescent="0.2">
      <c r="H629" s="287"/>
      <c r="I629" s="287"/>
    </row>
    <row r="630" spans="8:9" x14ac:dyDescent="0.2">
      <c r="H630" s="287"/>
      <c r="I630" s="287"/>
    </row>
    <row r="631" spans="8:9" x14ac:dyDescent="0.2">
      <c r="H631" s="287"/>
      <c r="I631" s="287"/>
    </row>
    <row r="632" spans="8:9" x14ac:dyDescent="0.2">
      <c r="H632" s="287"/>
      <c r="I632" s="287"/>
    </row>
  </sheetData>
  <sheetProtection algorithmName="SHA-512" hashValue="xIUSTXRm5+MHXBxglhMhZQHVdiGxvyyGNgDBz6W23vKgKjds7ASZJRw9LpA7GwNl2mMD3XbO/qRKPUMy3vMKzA==" saltValue="OZHbJgk+9h46XxpUJch9Ig==" spinCount="100000" sheet="1" objects="1" scenarios="1" selectLockedCells="1"/>
  <mergeCells count="76">
    <mergeCell ref="BL2:BL4"/>
    <mergeCell ref="BK2:BK4"/>
    <mergeCell ref="BM2:BM4"/>
    <mergeCell ref="BN2:BN4"/>
    <mergeCell ref="BF2:BF4"/>
    <mergeCell ref="BG2:BG4"/>
    <mergeCell ref="BH2:BH4"/>
    <mergeCell ref="BI2:BI4"/>
    <mergeCell ref="BJ2:BJ4"/>
    <mergeCell ref="BA2:BA4"/>
    <mergeCell ref="BB2:BB4"/>
    <mergeCell ref="BC2:BC4"/>
    <mergeCell ref="BD2:BD4"/>
    <mergeCell ref="BE2:BE4"/>
    <mergeCell ref="AV2:AV4"/>
    <mergeCell ref="AW2:AW4"/>
    <mergeCell ref="AX2:AX4"/>
    <mergeCell ref="AY2:AY4"/>
    <mergeCell ref="AZ2:AZ4"/>
    <mergeCell ref="AQ2:AQ4"/>
    <mergeCell ref="AR2:AR4"/>
    <mergeCell ref="AS2:AS4"/>
    <mergeCell ref="AT2:AT4"/>
    <mergeCell ref="AU2:AU4"/>
    <mergeCell ref="AL2:AL4"/>
    <mergeCell ref="AM2:AM4"/>
    <mergeCell ref="AN2:AN4"/>
    <mergeCell ref="AO2:AO4"/>
    <mergeCell ref="AP2:AP4"/>
    <mergeCell ref="AG2:AG4"/>
    <mergeCell ref="AH2:AH4"/>
    <mergeCell ref="AI2:AI4"/>
    <mergeCell ref="AJ2:AJ4"/>
    <mergeCell ref="AK2:AK4"/>
    <mergeCell ref="AB2:AB4"/>
    <mergeCell ref="AC2:AC4"/>
    <mergeCell ref="AD2:AD4"/>
    <mergeCell ref="AE2:AE4"/>
    <mergeCell ref="AF2:AF4"/>
    <mergeCell ref="W2:W4"/>
    <mergeCell ref="X2:X4"/>
    <mergeCell ref="Y2:Y4"/>
    <mergeCell ref="Z2:Z4"/>
    <mergeCell ref="AA2:AA4"/>
    <mergeCell ref="R2:R4"/>
    <mergeCell ref="S2:S4"/>
    <mergeCell ref="T2:T4"/>
    <mergeCell ref="U2:U4"/>
    <mergeCell ref="V2:V4"/>
    <mergeCell ref="M2:M4"/>
    <mergeCell ref="N2:N4"/>
    <mergeCell ref="O2:O4"/>
    <mergeCell ref="P2:P4"/>
    <mergeCell ref="Q2:Q4"/>
    <mergeCell ref="A1:B1"/>
    <mergeCell ref="A4:B4"/>
    <mergeCell ref="A2:B2"/>
    <mergeCell ref="A3:B3"/>
    <mergeCell ref="H40:I40"/>
    <mergeCell ref="H1:I4"/>
    <mergeCell ref="BL49:BM49"/>
    <mergeCell ref="J1:K1"/>
    <mergeCell ref="C1:G1"/>
    <mergeCell ref="C4:F4"/>
    <mergeCell ref="C2:G2"/>
    <mergeCell ref="G3:G4"/>
    <mergeCell ref="C3:F3"/>
    <mergeCell ref="A45:G45"/>
    <mergeCell ref="A44:G44"/>
    <mergeCell ref="A47:G47"/>
    <mergeCell ref="A48:G48"/>
    <mergeCell ref="L2:L4"/>
    <mergeCell ref="J2:K3"/>
    <mergeCell ref="A41:G41"/>
    <mergeCell ref="A42:G42"/>
    <mergeCell ref="A43:G43"/>
  </mergeCells>
  <phoneticPr fontId="2" type="noConversion"/>
  <conditionalFormatting sqref="BN49">
    <cfRule type="cellIs" dxfId="422" priority="895" stopIfTrue="1" operator="greaterThan">
      <formula>0</formula>
    </cfRule>
    <cfRule type="cellIs" dxfId="421" priority="896" stopIfTrue="1" operator="greaterThanOrEqual">
      <formula>0</formula>
    </cfRule>
  </conditionalFormatting>
  <conditionalFormatting sqref="AM47:AW47 BK47:BM47 M47:AK47">
    <cfRule type="cellIs" dxfId="420" priority="905" stopIfTrue="1" operator="equal">
      <formula>IF(M$47="","",M48)</formula>
    </cfRule>
    <cfRule type="cellIs" dxfId="419" priority="906" stopIfTrue="1" operator="lessThan">
      <formula>IF(M48&lt;&gt;"",M48,0)</formula>
    </cfRule>
    <cfRule type="cellIs" dxfId="418" priority="907" stopIfTrue="1" operator="greaterThan">
      <formula>IF(M48&lt;&gt;"",M48,101)</formula>
    </cfRule>
  </conditionalFormatting>
  <conditionalFormatting sqref="AX47:BJ47">
    <cfRule type="cellIs" dxfId="417" priority="779" stopIfTrue="1" operator="equal">
      <formula>IF(AX$47="","",AX48)</formula>
    </cfRule>
    <cfRule type="cellIs" dxfId="416" priority="780" stopIfTrue="1" operator="lessThan">
      <formula>IF(AX48&lt;&gt;"",AX48,0)</formula>
    </cfRule>
    <cfRule type="cellIs" dxfId="415" priority="781" stopIfTrue="1" operator="greaterThan">
      <formula>IF(AX48&lt;&gt;"",AX48,101)</formula>
    </cfRule>
  </conditionalFormatting>
  <conditionalFormatting sqref="BK49">
    <cfRule type="cellIs" dxfId="414" priority="777" stopIfTrue="1" operator="greaterThan">
      <formula>0</formula>
    </cfRule>
  </conditionalFormatting>
  <conditionalFormatting sqref="BL49">
    <cfRule type="expression" dxfId="413" priority="778" stopIfTrue="1">
      <formula>$AM$49&gt;=1</formula>
    </cfRule>
  </conditionalFormatting>
  <conditionalFormatting sqref="AL47">
    <cfRule type="cellIs" dxfId="412" priority="715" stopIfTrue="1" operator="equal">
      <formula>IF(AL$47="","",AL48)</formula>
    </cfRule>
    <cfRule type="cellIs" dxfId="411" priority="716" stopIfTrue="1" operator="lessThan">
      <formula>IF(AL48&lt;&gt;"",AL48,0)</formula>
    </cfRule>
    <cfRule type="cellIs" dxfId="410" priority="717" stopIfTrue="1" operator="greaterThan">
      <formula>IF(AL48&lt;&gt;"",AL48,101)</formula>
    </cfRule>
  </conditionalFormatting>
  <conditionalFormatting sqref="BN5">
    <cfRule type="cellIs" dxfId="409" priority="712" stopIfTrue="1" operator="equal">
      <formula>"a"</formula>
    </cfRule>
    <cfRule type="cellIs" dxfId="408" priority="713" stopIfTrue="1" operator="equal">
      <formula>"!"</formula>
    </cfRule>
    <cfRule type="cellIs" dxfId="407" priority="714" stopIfTrue="1" operator="equal">
      <formula>"OK"</formula>
    </cfRule>
  </conditionalFormatting>
  <conditionalFormatting sqref="N5:W5 Y5:AB5">
    <cfRule type="cellIs" dxfId="406" priority="354" stopIfTrue="1" operator="equal">
      <formula>9</formula>
    </cfRule>
  </conditionalFormatting>
  <conditionalFormatting sqref="N5:W5 Y5:AB5">
    <cfRule type="containsText" dxfId="405" priority="352" stopIfTrue="1" operator="containsText" text="a">
      <formula>NOT(ISERROR(SEARCH("a",N5)))</formula>
    </cfRule>
  </conditionalFormatting>
  <conditionalFormatting sqref="N5:W5 Y5:AB5">
    <cfRule type="cellIs" dxfId="404" priority="353" stopIfTrue="1" operator="equal">
      <formula>1</formula>
    </cfRule>
  </conditionalFormatting>
  <conditionalFormatting sqref="M5">
    <cfRule type="cellIs" dxfId="403" priority="351" stopIfTrue="1" operator="equal">
      <formula>9</formula>
    </cfRule>
  </conditionalFormatting>
  <conditionalFormatting sqref="M5">
    <cfRule type="containsText" dxfId="402" priority="349" stopIfTrue="1" operator="containsText" text="a">
      <formula>NOT(ISERROR(SEARCH("a",M5)))</formula>
    </cfRule>
  </conditionalFormatting>
  <conditionalFormatting sqref="M5">
    <cfRule type="cellIs" dxfId="401" priority="350" stopIfTrue="1" operator="equal">
      <formula>1</formula>
    </cfRule>
  </conditionalFormatting>
  <conditionalFormatting sqref="X5">
    <cfRule type="cellIs" dxfId="400" priority="339" stopIfTrue="1" operator="equal">
      <formula>9</formula>
    </cfRule>
  </conditionalFormatting>
  <conditionalFormatting sqref="X5">
    <cfRule type="containsText" dxfId="399" priority="337" stopIfTrue="1" operator="containsText" text="a">
      <formula>NOT(ISERROR(SEARCH("a",X5)))</formula>
    </cfRule>
  </conditionalFormatting>
  <conditionalFormatting sqref="X5">
    <cfRule type="cellIs" dxfId="398" priority="338" stopIfTrue="1" operator="equal">
      <formula>1</formula>
    </cfRule>
  </conditionalFormatting>
  <conditionalFormatting sqref="AD5:AM5 AO5:AR5">
    <cfRule type="cellIs" dxfId="397" priority="260" stopIfTrue="1" operator="equal">
      <formula>9</formula>
    </cfRule>
  </conditionalFormatting>
  <conditionalFormatting sqref="AD5:AM5 AO5:AR5">
    <cfRule type="containsText" dxfId="396" priority="258" stopIfTrue="1" operator="containsText" text="a">
      <formula>NOT(ISERROR(SEARCH("a",AD5)))</formula>
    </cfRule>
  </conditionalFormatting>
  <conditionalFormatting sqref="AD5:AM5 AO5:AR5">
    <cfRule type="cellIs" dxfId="395" priority="259" stopIfTrue="1" operator="equal">
      <formula>1</formula>
    </cfRule>
  </conditionalFormatting>
  <conditionalFormatting sqref="AC5">
    <cfRule type="cellIs" dxfId="394" priority="257" stopIfTrue="1" operator="equal">
      <formula>9</formula>
    </cfRule>
  </conditionalFormatting>
  <conditionalFormatting sqref="AC5">
    <cfRule type="containsText" dxfId="393" priority="255" stopIfTrue="1" operator="containsText" text="a">
      <formula>NOT(ISERROR(SEARCH("a",AC5)))</formula>
    </cfRule>
  </conditionalFormatting>
  <conditionalFormatting sqref="AC5">
    <cfRule type="cellIs" dxfId="392" priority="256" stopIfTrue="1" operator="equal">
      <formula>1</formula>
    </cfRule>
  </conditionalFormatting>
  <conditionalFormatting sqref="AN5">
    <cfRule type="cellIs" dxfId="391" priority="245" stopIfTrue="1" operator="equal">
      <formula>9</formula>
    </cfRule>
  </conditionalFormatting>
  <conditionalFormatting sqref="AN5">
    <cfRule type="containsText" dxfId="390" priority="243" stopIfTrue="1" operator="containsText" text="a">
      <formula>NOT(ISERROR(SEARCH("a",AN5)))</formula>
    </cfRule>
  </conditionalFormatting>
  <conditionalFormatting sqref="AN5">
    <cfRule type="cellIs" dxfId="389" priority="244" stopIfTrue="1" operator="equal">
      <formula>1</formula>
    </cfRule>
  </conditionalFormatting>
  <conditionalFormatting sqref="AT5:BC5 BE5:BH5">
    <cfRule type="cellIs" dxfId="388" priority="166" stopIfTrue="1" operator="equal">
      <formula>9</formula>
    </cfRule>
  </conditionalFormatting>
  <conditionalFormatting sqref="AT5:BC5 BE5:BH5">
    <cfRule type="containsText" dxfId="387" priority="164" stopIfTrue="1" operator="containsText" text="a">
      <formula>NOT(ISERROR(SEARCH("a",AT5)))</formula>
    </cfRule>
  </conditionalFormatting>
  <conditionalFormatting sqref="AT5:BC5 BE5:BH5">
    <cfRule type="cellIs" dxfId="386" priority="165" stopIfTrue="1" operator="equal">
      <formula>1</formula>
    </cfRule>
  </conditionalFormatting>
  <conditionalFormatting sqref="AS5">
    <cfRule type="cellIs" dxfId="385" priority="163" stopIfTrue="1" operator="equal">
      <formula>9</formula>
    </cfRule>
  </conditionalFormatting>
  <conditionalFormatting sqref="AS5">
    <cfRule type="containsText" dxfId="384" priority="161" stopIfTrue="1" operator="containsText" text="a">
      <formula>NOT(ISERROR(SEARCH("a",AS5)))</formula>
    </cfRule>
  </conditionalFormatting>
  <conditionalFormatting sqref="AS5">
    <cfRule type="cellIs" dxfId="383" priority="162" stopIfTrue="1" operator="equal">
      <formula>1</formula>
    </cfRule>
  </conditionalFormatting>
  <conditionalFormatting sqref="BD5">
    <cfRule type="cellIs" dxfId="382" priority="151" stopIfTrue="1" operator="equal">
      <formula>9</formula>
    </cfRule>
  </conditionalFormatting>
  <conditionalFormatting sqref="BD5">
    <cfRule type="containsText" dxfId="381" priority="149" stopIfTrue="1" operator="containsText" text="a">
      <formula>NOT(ISERROR(SEARCH("a",BD5)))</formula>
    </cfRule>
  </conditionalFormatting>
  <conditionalFormatting sqref="BD5">
    <cfRule type="cellIs" dxfId="380" priority="150" stopIfTrue="1" operator="equal">
      <formula>1</formula>
    </cfRule>
  </conditionalFormatting>
  <conditionalFormatting sqref="BJ5:BM5">
    <cfRule type="cellIs" dxfId="379" priority="72" stopIfTrue="1" operator="equal">
      <formula>9</formula>
    </cfRule>
  </conditionalFormatting>
  <conditionalFormatting sqref="BJ5:BM5">
    <cfRule type="containsText" dxfId="378" priority="70" stopIfTrue="1" operator="containsText" text="a">
      <formula>NOT(ISERROR(SEARCH("a",BJ5)))</formula>
    </cfRule>
  </conditionalFormatting>
  <conditionalFormatting sqref="BJ5:BM5">
    <cfRule type="cellIs" dxfId="377" priority="71" stopIfTrue="1" operator="equal">
      <formula>1</formula>
    </cfRule>
  </conditionalFormatting>
  <conditionalFormatting sqref="BI5">
    <cfRule type="cellIs" dxfId="376" priority="69" stopIfTrue="1" operator="equal">
      <formula>9</formula>
    </cfRule>
  </conditionalFormatting>
  <conditionalFormatting sqref="BI5">
    <cfRule type="containsText" dxfId="375" priority="67" stopIfTrue="1" operator="containsText" text="a">
      <formula>NOT(ISERROR(SEARCH("a",BI5)))</formula>
    </cfRule>
  </conditionalFormatting>
  <conditionalFormatting sqref="BI5">
    <cfRule type="cellIs" dxfId="374" priority="68" stopIfTrue="1" operator="equal">
      <formula>1</formula>
    </cfRule>
  </conditionalFormatting>
  <conditionalFormatting sqref="BN6:BN39">
    <cfRule type="cellIs" dxfId="373" priority="34" stopIfTrue="1" operator="equal">
      <formula>"a"</formula>
    </cfRule>
    <cfRule type="cellIs" dxfId="372" priority="35" stopIfTrue="1" operator="equal">
      <formula>"!"</formula>
    </cfRule>
    <cfRule type="cellIs" dxfId="371" priority="36" stopIfTrue="1" operator="equal">
      <formula>"OK"</formula>
    </cfRule>
  </conditionalFormatting>
  <conditionalFormatting sqref="N6:W39 Y6:AB39">
    <cfRule type="cellIs" dxfId="370" priority="33" stopIfTrue="1" operator="equal">
      <formula>9</formula>
    </cfRule>
  </conditionalFormatting>
  <conditionalFormatting sqref="N6:W39 Y6:AB39">
    <cfRule type="containsText" dxfId="369" priority="31" stopIfTrue="1" operator="containsText" text="a">
      <formula>NOT(ISERROR(SEARCH("a",N6)))</formula>
    </cfRule>
  </conditionalFormatting>
  <conditionalFormatting sqref="N6:W39 Y6:AB39">
    <cfRule type="cellIs" dxfId="368" priority="32" stopIfTrue="1" operator="equal">
      <formula>1</formula>
    </cfRule>
  </conditionalFormatting>
  <conditionalFormatting sqref="M6:M39">
    <cfRule type="cellIs" dxfId="367" priority="30" stopIfTrue="1" operator="equal">
      <formula>9</formula>
    </cfRule>
  </conditionalFormatting>
  <conditionalFormatting sqref="M6:M39">
    <cfRule type="containsText" dxfId="366" priority="28" stopIfTrue="1" operator="containsText" text="a">
      <formula>NOT(ISERROR(SEARCH("a",M6)))</formula>
    </cfRule>
  </conditionalFormatting>
  <conditionalFormatting sqref="M6:M39">
    <cfRule type="cellIs" dxfId="365" priority="29" stopIfTrue="1" operator="equal">
      <formula>1</formula>
    </cfRule>
  </conditionalFormatting>
  <conditionalFormatting sqref="X6:X39">
    <cfRule type="cellIs" dxfId="364" priority="27" stopIfTrue="1" operator="equal">
      <formula>9</formula>
    </cfRule>
  </conditionalFormatting>
  <conditionalFormatting sqref="X6:X39">
    <cfRule type="containsText" dxfId="363" priority="25" stopIfTrue="1" operator="containsText" text="a">
      <formula>NOT(ISERROR(SEARCH("a",X6)))</formula>
    </cfRule>
  </conditionalFormatting>
  <conditionalFormatting sqref="X6:X39">
    <cfRule type="cellIs" dxfId="362" priority="26" stopIfTrue="1" operator="equal">
      <formula>1</formula>
    </cfRule>
  </conditionalFormatting>
  <conditionalFormatting sqref="AD6:AM39 AO6:AR39">
    <cfRule type="cellIs" dxfId="361" priority="24" stopIfTrue="1" operator="equal">
      <formula>9</formula>
    </cfRule>
  </conditionalFormatting>
  <conditionalFormatting sqref="AD6:AM39 AO6:AR39">
    <cfRule type="containsText" dxfId="360" priority="22" stopIfTrue="1" operator="containsText" text="a">
      <formula>NOT(ISERROR(SEARCH("a",AD6)))</formula>
    </cfRule>
  </conditionalFormatting>
  <conditionalFormatting sqref="AD6:AM39 AO6:AR39">
    <cfRule type="cellIs" dxfId="359" priority="23" stopIfTrue="1" operator="equal">
      <formula>1</formula>
    </cfRule>
  </conditionalFormatting>
  <conditionalFormatting sqref="AC6:AC39">
    <cfRule type="cellIs" dxfId="358" priority="21" stopIfTrue="1" operator="equal">
      <formula>9</formula>
    </cfRule>
  </conditionalFormatting>
  <conditionalFormatting sqref="AC6:AC39">
    <cfRule type="containsText" dxfId="357" priority="19" stopIfTrue="1" operator="containsText" text="a">
      <formula>NOT(ISERROR(SEARCH("a",AC6)))</formula>
    </cfRule>
  </conditionalFormatting>
  <conditionalFormatting sqref="AC6:AC39">
    <cfRule type="cellIs" dxfId="356" priority="20" stopIfTrue="1" operator="equal">
      <formula>1</formula>
    </cfRule>
  </conditionalFormatting>
  <conditionalFormatting sqref="AN6:AN39">
    <cfRule type="cellIs" dxfId="355" priority="18" stopIfTrue="1" operator="equal">
      <formula>9</formula>
    </cfRule>
  </conditionalFormatting>
  <conditionalFormatting sqref="AN6:AN39">
    <cfRule type="containsText" dxfId="354" priority="16" stopIfTrue="1" operator="containsText" text="a">
      <formula>NOT(ISERROR(SEARCH("a",AN6)))</formula>
    </cfRule>
  </conditionalFormatting>
  <conditionalFormatting sqref="AN6:AN39">
    <cfRule type="cellIs" dxfId="353" priority="17" stopIfTrue="1" operator="equal">
      <formula>1</formula>
    </cfRule>
  </conditionalFormatting>
  <conditionalFormatting sqref="AT6:BC39 BE6:BH39">
    <cfRule type="cellIs" dxfId="352" priority="15" stopIfTrue="1" operator="equal">
      <formula>9</formula>
    </cfRule>
  </conditionalFormatting>
  <conditionalFormatting sqref="AT6:BC39 BE6:BH39">
    <cfRule type="containsText" dxfId="351" priority="13" stopIfTrue="1" operator="containsText" text="a">
      <formula>NOT(ISERROR(SEARCH("a",AT6)))</formula>
    </cfRule>
  </conditionalFormatting>
  <conditionalFormatting sqref="AT6:BC39 BE6:BH39">
    <cfRule type="cellIs" dxfId="350" priority="14" stopIfTrue="1" operator="equal">
      <formula>1</formula>
    </cfRule>
  </conditionalFormatting>
  <conditionalFormatting sqref="AS6:AS39">
    <cfRule type="cellIs" dxfId="349" priority="12" stopIfTrue="1" operator="equal">
      <formula>9</formula>
    </cfRule>
  </conditionalFormatting>
  <conditionalFormatting sqref="AS6:AS39">
    <cfRule type="containsText" dxfId="348" priority="10" stopIfTrue="1" operator="containsText" text="a">
      <formula>NOT(ISERROR(SEARCH("a",AS6)))</formula>
    </cfRule>
  </conditionalFormatting>
  <conditionalFormatting sqref="AS6:AS39">
    <cfRule type="cellIs" dxfId="347" priority="11" stopIfTrue="1" operator="equal">
      <formula>1</formula>
    </cfRule>
  </conditionalFormatting>
  <conditionalFormatting sqref="BD6:BD39">
    <cfRule type="cellIs" dxfId="346" priority="9" stopIfTrue="1" operator="equal">
      <formula>9</formula>
    </cfRule>
  </conditionalFormatting>
  <conditionalFormatting sqref="BD6:BD39">
    <cfRule type="containsText" dxfId="345" priority="7" stopIfTrue="1" operator="containsText" text="a">
      <formula>NOT(ISERROR(SEARCH("a",BD6)))</formula>
    </cfRule>
  </conditionalFormatting>
  <conditionalFormatting sqref="BD6:BD39">
    <cfRule type="cellIs" dxfId="344" priority="8" stopIfTrue="1" operator="equal">
      <formula>1</formula>
    </cfRule>
  </conditionalFormatting>
  <conditionalFormatting sqref="BJ6:BM39">
    <cfRule type="cellIs" dxfId="343" priority="6" stopIfTrue="1" operator="equal">
      <formula>9</formula>
    </cfRule>
  </conditionalFormatting>
  <conditionalFormatting sqref="BJ6:BM39">
    <cfRule type="containsText" dxfId="342" priority="4" stopIfTrue="1" operator="containsText" text="a">
      <formula>NOT(ISERROR(SEARCH("a",BJ6)))</formula>
    </cfRule>
  </conditionalFormatting>
  <conditionalFormatting sqref="BJ6:BM39">
    <cfRule type="cellIs" dxfId="341" priority="5" stopIfTrue="1" operator="equal">
      <formula>1</formula>
    </cfRule>
  </conditionalFormatting>
  <conditionalFormatting sqref="BI6:BI39">
    <cfRule type="cellIs" dxfId="340" priority="3" stopIfTrue="1" operator="equal">
      <formula>9</formula>
    </cfRule>
  </conditionalFormatting>
  <conditionalFormatting sqref="BI6:BI39">
    <cfRule type="containsText" dxfId="339" priority="1" stopIfTrue="1" operator="containsText" text="a">
      <formula>NOT(ISERROR(SEARCH("a",BI6)))</formula>
    </cfRule>
  </conditionalFormatting>
  <conditionalFormatting sqref="BI6:BI39">
    <cfRule type="cellIs" dxfId="338" priority="2" stopIfTrue="1" operator="equal">
      <formula>1</formula>
    </cfRule>
  </conditionalFormatting>
  <dataValidations count="8">
    <dataValidation type="list" allowBlank="1" showDropDown="1" showInputMessage="1" showErrorMessage="1" errorTitle="Donnée introduite non conforme" error="1 réponse correcte_x000a_0 réponse incorrecte_x000a_9 pas de réponse_x000a_a absent" sqref="AV5:AY39 AO5:AT39 M5:AK39 BA5:BE39 BG5:BL39">
      <formula1>"0,1,9,a,A"</formula1>
    </dataValidation>
    <dataValidation type="list" allowBlank="1" showInputMessage="1" showErrorMessage="1" errorTitle="Donnée introduite non conforme" error="Introduire F ou M (en majuscule)" sqref="J5:J39">
      <formula1>"F, M"</formula1>
    </dataValidation>
    <dataValidation type="list" allowBlank="1" showDropDown="1" showInputMessage="1" showErrorMessage="1" errorTitle="Donnée introduite non conforme" error="A ou a" sqref="L5:L39">
      <formula1>"a,A"</formula1>
    </dataValidation>
    <dataValidation type="list" allowBlank="1" showDropDown="1" showInputMessage="1" showErrorMessage="1" errorTitle="Donnée introduite non conforme" error="1 réponse correcte_x000a_8 crédit partiel_x000a_0 réponse incorrecte_x000a_9 pas de réponse_x000a_a absent" sqref="BM5:BM39 AZ5:AZ39 AL5:AN39 AU5:AU39 BF5:BF39">
      <formula1>"0,1,8,9,a,A"</formula1>
    </dataValidation>
    <dataValidation type="list" allowBlank="1" showErrorMessage="1" error="Uniquement TQ ou P" prompt="Cliquez sur le carré ci-dessus pour sélectionner la catégorie adéquate." sqref="H5:H10">
      <formula1>"TQ,P"</formula1>
    </dataValidation>
    <dataValidation type="list" allowBlank="1" showErrorMessage="1" error="Uniquement G ou TT" prompt="Cliquez sur le carré ci-dessus pour sélectionner la catégorie adéquate." sqref="H11:H39">
      <formula1>"TQ,P"</formula1>
    </dataValidation>
    <dataValidation type="list" allowBlank="1" showInputMessage="1" showErrorMessage="1" errorTitle="Donnée introduite non conforme" error="Années acceptées:_x000a_De 1999 à 2004" sqref="K5:K39">
      <formula1>"1998,1999,2000, 2001, 2002,2003,2004,2005,2006"</formula1>
    </dataValidation>
    <dataValidation type="whole" allowBlank="1" showInputMessage="1" showErrorMessage="1" sqref="C3:F4">
      <formula1>0</formula1>
      <formula2>99999</formula2>
    </dataValidation>
  </dataValidations>
  <printOptions headings="1"/>
  <pageMargins left="0.31496062992125984" right="0.27559055118110237" top="0.47244094488188981" bottom="0.47244094488188981" header="0.31496062992125984" footer="0.35433070866141736"/>
  <pageSetup paperSize="9" scale="55" fitToWidth="12" pageOrder="overThenDown" orientation="landscape" horizontalDpi="4294967294" verticalDpi="4294967294" r:id="rId1"/>
  <headerFooter alignWithMargins="0">
    <oddFooter>&amp;LEENC 2018 &amp;A&amp;C4ème qualification&amp;RPage &amp;P / &amp;N</oddFooter>
  </headerFooter>
  <colBreaks count="1" manualBreakCount="1">
    <brk id="39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indexed="27"/>
  </sheetPr>
  <dimension ref="A1:DA60"/>
  <sheetViews>
    <sheetView showGridLines="0" view="pageBreakPreview" zoomScale="70" zoomScaleNormal="100" zoomScaleSheetLayoutView="70" workbookViewId="0">
      <pane xSplit="9" ySplit="4" topLeftCell="J5" activePane="bottomRight" state="frozen"/>
      <selection pane="topRight" activeCell="J1" sqref="J1"/>
      <selection pane="bottomLeft" activeCell="A5" sqref="A5"/>
      <selection pane="bottomRight" activeCell="BW15" sqref="BW15"/>
    </sheetView>
  </sheetViews>
  <sheetFormatPr baseColWidth="10" defaultColWidth="11.42578125" defaultRowHeight="12.75" x14ac:dyDescent="0.2"/>
  <cols>
    <col min="1" max="1" width="14.85546875" style="2" customWidth="1"/>
    <col min="2" max="2" width="10.85546875" style="2" customWidth="1"/>
    <col min="3" max="3" width="3" style="2" customWidth="1"/>
    <col min="4" max="4" width="25.7109375" style="2" customWidth="1"/>
    <col min="5" max="5" width="3.85546875" style="285" customWidth="1"/>
    <col min="6" max="7" width="3.7109375" style="2" customWidth="1"/>
    <col min="8" max="8" width="12.7109375" style="2" customWidth="1"/>
    <col min="9" max="9" width="13.5703125" style="2" customWidth="1"/>
    <col min="10" max="10" width="1.85546875" style="2" customWidth="1"/>
    <col min="11" max="12" width="14.7109375" style="2" customWidth="1"/>
    <col min="13" max="13" width="3.140625" style="2" customWidth="1"/>
    <col min="14" max="15" width="14.7109375" style="2" customWidth="1"/>
    <col min="16" max="16" width="3.140625" style="2" customWidth="1"/>
    <col min="17" max="18" width="14.7109375" style="2" customWidth="1"/>
    <col min="19" max="19" width="3.140625" style="2" customWidth="1"/>
    <col min="20" max="21" width="14.7109375" style="2" customWidth="1"/>
    <col min="22" max="22" width="3.140625" style="2" customWidth="1"/>
    <col min="23" max="24" width="14.7109375" style="2" customWidth="1"/>
    <col min="25" max="25" width="3.140625" style="2" customWidth="1"/>
    <col min="26" max="27" width="14.7109375" style="2" customWidth="1"/>
    <col min="28" max="28" width="1.85546875" style="2" customWidth="1"/>
    <col min="29" max="36" width="14.7109375" style="2" customWidth="1"/>
    <col min="37" max="37" width="4.7109375" style="2" customWidth="1"/>
    <col min="38" max="46" width="5.7109375" style="15" customWidth="1"/>
    <col min="47" max="48" width="14.7109375" style="2" customWidth="1"/>
    <col min="49" max="50" width="5.7109375" style="15" customWidth="1"/>
    <col min="51" max="52" width="14.7109375" style="2" customWidth="1"/>
    <col min="53" max="53" width="6.5703125" style="15" customWidth="1"/>
    <col min="54" max="54" width="5.7109375" style="15" bestFit="1" customWidth="1"/>
    <col min="55" max="55" width="6.5703125" style="15" customWidth="1"/>
    <col min="56" max="56" width="5.7109375" style="15" bestFit="1" customWidth="1"/>
    <col min="57" max="57" width="6.5703125" style="15" customWidth="1"/>
    <col min="58" max="58" width="5.7109375" style="15" bestFit="1" customWidth="1"/>
    <col min="59" max="60" width="14.7109375" style="2" customWidth="1"/>
    <col min="61" max="72" width="5.7109375" style="2" customWidth="1"/>
    <col min="73" max="74" width="14.7109375" style="2" customWidth="1"/>
    <col min="75" max="77" width="4.5703125" style="106" customWidth="1"/>
    <col min="78" max="79" width="4.5703125" style="2" customWidth="1"/>
    <col min="80" max="82" width="4.5703125" style="106" customWidth="1"/>
    <col min="83" max="83" width="4.5703125" style="2" customWidth="1"/>
    <col min="84" max="85" width="14.7109375" style="2" customWidth="1"/>
    <col min="86" max="88" width="4.5703125" style="106" customWidth="1"/>
    <col min="89" max="90" width="4.5703125" style="2" customWidth="1"/>
    <col min="91" max="99" width="4.5703125" style="106" customWidth="1"/>
    <col min="100" max="100" width="4.5703125" style="2" customWidth="1"/>
    <col min="101" max="102" width="14.7109375" style="2" customWidth="1"/>
    <col min="103" max="16384" width="11.42578125" style="2"/>
  </cols>
  <sheetData>
    <row r="1" spans="1:102" ht="30.6" customHeight="1" x14ac:dyDescent="0.2">
      <c r="A1" s="496" t="s">
        <v>46</v>
      </c>
      <c r="B1" s="492" t="str">
        <f>IF('Encodage réponses Es'!C1="","",'Encodage réponses Es'!C1)</f>
        <v/>
      </c>
      <c r="C1" s="492"/>
      <c r="D1" s="493"/>
      <c r="E1" s="500"/>
      <c r="F1" s="499"/>
      <c r="G1" s="498"/>
      <c r="H1" s="480" t="s">
        <v>38</v>
      </c>
      <c r="I1" s="481"/>
      <c r="J1" s="54"/>
      <c r="K1" s="502" t="s">
        <v>100</v>
      </c>
      <c r="L1" s="503"/>
      <c r="M1" s="54"/>
      <c r="N1" s="502" t="s">
        <v>91</v>
      </c>
      <c r="O1" s="503"/>
      <c r="P1" s="54"/>
      <c r="Q1" s="502" t="s">
        <v>77</v>
      </c>
      <c r="R1" s="503"/>
      <c r="S1" s="54"/>
      <c r="T1" s="502" t="s">
        <v>70</v>
      </c>
      <c r="U1" s="503"/>
      <c r="V1" s="54"/>
      <c r="W1" s="502" t="s">
        <v>92</v>
      </c>
      <c r="X1" s="503"/>
      <c r="Y1" s="54"/>
      <c r="Z1" s="502" t="s">
        <v>93</v>
      </c>
      <c r="AA1" s="503"/>
      <c r="AB1" s="54"/>
      <c r="AC1" s="504" t="s">
        <v>71</v>
      </c>
      <c r="AD1" s="481"/>
      <c r="AE1" s="504" t="s">
        <v>72</v>
      </c>
      <c r="AF1" s="481"/>
      <c r="AG1" s="504" t="s">
        <v>73</v>
      </c>
      <c r="AH1" s="481"/>
      <c r="AI1" s="504" t="s">
        <v>101</v>
      </c>
      <c r="AJ1" s="481"/>
      <c r="AK1" s="54"/>
      <c r="AL1" s="505" t="s">
        <v>102</v>
      </c>
      <c r="AM1" s="506"/>
      <c r="AN1" s="506"/>
      <c r="AO1" s="506"/>
      <c r="AP1" s="506"/>
      <c r="AQ1" s="506"/>
      <c r="AR1" s="506"/>
      <c r="AS1" s="506"/>
      <c r="AT1" s="506"/>
      <c r="AU1" s="506"/>
      <c r="AV1" s="506"/>
      <c r="AW1" s="506"/>
      <c r="AX1" s="506"/>
      <c r="AY1" s="506"/>
      <c r="AZ1" s="507"/>
      <c r="BA1" s="511" t="s">
        <v>106</v>
      </c>
      <c r="BB1" s="512"/>
      <c r="BC1" s="512"/>
      <c r="BD1" s="512"/>
      <c r="BE1" s="512"/>
      <c r="BF1" s="512"/>
      <c r="BG1" s="512"/>
      <c r="BH1" s="513"/>
      <c r="BI1" s="505" t="s">
        <v>108</v>
      </c>
      <c r="BJ1" s="506"/>
      <c r="BK1" s="506"/>
      <c r="BL1" s="506"/>
      <c r="BM1" s="506"/>
      <c r="BN1" s="506"/>
      <c r="BO1" s="506"/>
      <c r="BP1" s="506"/>
      <c r="BQ1" s="506"/>
      <c r="BR1" s="506"/>
      <c r="BS1" s="506"/>
      <c r="BT1" s="506"/>
      <c r="BU1" s="506"/>
      <c r="BV1" s="506"/>
      <c r="BW1" s="511" t="s">
        <v>110</v>
      </c>
      <c r="BX1" s="512"/>
      <c r="BY1" s="512"/>
      <c r="BZ1" s="512"/>
      <c r="CA1" s="512"/>
      <c r="CB1" s="512"/>
      <c r="CC1" s="512"/>
      <c r="CD1" s="512"/>
      <c r="CE1" s="512"/>
      <c r="CF1" s="512"/>
      <c r="CG1" s="513"/>
      <c r="CH1" s="505" t="s">
        <v>111</v>
      </c>
      <c r="CI1" s="506"/>
      <c r="CJ1" s="506"/>
      <c r="CK1" s="506"/>
      <c r="CL1" s="506"/>
      <c r="CM1" s="506"/>
      <c r="CN1" s="506"/>
      <c r="CO1" s="506"/>
      <c r="CP1" s="506"/>
      <c r="CQ1" s="506"/>
      <c r="CR1" s="506"/>
      <c r="CS1" s="506"/>
      <c r="CT1" s="506"/>
      <c r="CU1" s="506"/>
      <c r="CV1" s="506"/>
      <c r="CW1" s="506"/>
      <c r="CX1" s="507"/>
    </row>
    <row r="2" spans="1:102" ht="50.1" customHeight="1" thickBot="1" x14ac:dyDescent="0.25">
      <c r="A2" s="497"/>
      <c r="B2" s="494"/>
      <c r="C2" s="494"/>
      <c r="D2" s="495"/>
      <c r="E2" s="500"/>
      <c r="F2" s="499"/>
      <c r="G2" s="498"/>
      <c r="H2" s="482"/>
      <c r="I2" s="483"/>
      <c r="J2" s="55"/>
      <c r="K2" s="502"/>
      <c r="L2" s="503"/>
      <c r="M2" s="83"/>
      <c r="N2" s="502"/>
      <c r="O2" s="503"/>
      <c r="P2" s="83"/>
      <c r="Q2" s="502"/>
      <c r="R2" s="503"/>
      <c r="S2" s="83"/>
      <c r="T2" s="502"/>
      <c r="U2" s="503"/>
      <c r="V2" s="83"/>
      <c r="W2" s="502"/>
      <c r="X2" s="503"/>
      <c r="Y2" s="83"/>
      <c r="Z2" s="502"/>
      <c r="AA2" s="503"/>
      <c r="AB2" s="83"/>
      <c r="AC2" s="482"/>
      <c r="AD2" s="483"/>
      <c r="AE2" s="482"/>
      <c r="AF2" s="483"/>
      <c r="AG2" s="482"/>
      <c r="AH2" s="483"/>
      <c r="AI2" s="482"/>
      <c r="AJ2" s="483"/>
      <c r="AK2" s="60"/>
      <c r="AL2" s="508" t="s">
        <v>103</v>
      </c>
      <c r="AM2" s="509"/>
      <c r="AN2" s="509"/>
      <c r="AO2" s="509"/>
      <c r="AP2" s="509"/>
      <c r="AQ2" s="509"/>
      <c r="AR2" s="509"/>
      <c r="AS2" s="509"/>
      <c r="AT2" s="509"/>
      <c r="AU2" s="509"/>
      <c r="AV2" s="510"/>
      <c r="AW2" s="508" t="s">
        <v>104</v>
      </c>
      <c r="AX2" s="509"/>
      <c r="AY2" s="509"/>
      <c r="AZ2" s="510"/>
      <c r="BA2" s="514" t="s">
        <v>107</v>
      </c>
      <c r="BB2" s="515"/>
      <c r="BC2" s="515"/>
      <c r="BD2" s="515"/>
      <c r="BE2" s="515"/>
      <c r="BF2" s="515"/>
      <c r="BG2" s="515"/>
      <c r="BH2" s="516"/>
      <c r="BI2" s="517" t="s">
        <v>109</v>
      </c>
      <c r="BJ2" s="518"/>
      <c r="BK2" s="518"/>
      <c r="BL2" s="518"/>
      <c r="BM2" s="518"/>
      <c r="BN2" s="518"/>
      <c r="BO2" s="518"/>
      <c r="BP2" s="518"/>
      <c r="BQ2" s="518"/>
      <c r="BR2" s="518"/>
      <c r="BS2" s="518"/>
      <c r="BT2" s="518"/>
      <c r="BU2" s="518"/>
      <c r="BV2" s="519"/>
      <c r="BW2" s="514" t="s">
        <v>130</v>
      </c>
      <c r="BX2" s="515"/>
      <c r="BY2" s="515"/>
      <c r="BZ2" s="515"/>
      <c r="CA2" s="515"/>
      <c r="CB2" s="515"/>
      <c r="CC2" s="515"/>
      <c r="CD2" s="515"/>
      <c r="CE2" s="515"/>
      <c r="CF2" s="515"/>
      <c r="CG2" s="516"/>
      <c r="CH2" s="517" t="s">
        <v>112</v>
      </c>
      <c r="CI2" s="518"/>
      <c r="CJ2" s="518"/>
      <c r="CK2" s="518"/>
      <c r="CL2" s="518"/>
      <c r="CM2" s="518"/>
      <c r="CN2" s="518"/>
      <c r="CO2" s="518"/>
      <c r="CP2" s="518"/>
      <c r="CQ2" s="518"/>
      <c r="CR2" s="518"/>
      <c r="CS2" s="518"/>
      <c r="CT2" s="518"/>
      <c r="CU2" s="518"/>
      <c r="CV2" s="518"/>
      <c r="CW2" s="518"/>
      <c r="CX2" s="519"/>
    </row>
    <row r="3" spans="1:102" ht="11.25" customHeight="1" x14ac:dyDescent="0.2">
      <c r="A3" s="488" t="s">
        <v>8</v>
      </c>
      <c r="B3" s="492" t="str">
        <f>IF('Encodage réponses Es'!$C$2="","",'Encodage réponses Es'!$C$2)</f>
        <v/>
      </c>
      <c r="C3" s="493"/>
      <c r="D3" s="490" t="s">
        <v>21</v>
      </c>
      <c r="E3" s="500"/>
      <c r="F3" s="501" t="s">
        <v>22</v>
      </c>
      <c r="G3" s="56"/>
      <c r="H3" s="173" t="s">
        <v>27</v>
      </c>
      <c r="I3" s="175" t="s">
        <v>18</v>
      </c>
      <c r="J3" s="56"/>
      <c r="K3" s="218" t="s">
        <v>17</v>
      </c>
      <c r="L3" s="219" t="s">
        <v>105</v>
      </c>
      <c r="M3" s="113"/>
      <c r="N3" s="218" t="s">
        <v>17</v>
      </c>
      <c r="O3" s="219" t="s">
        <v>18</v>
      </c>
      <c r="P3" s="113"/>
      <c r="Q3" s="218" t="s">
        <v>17</v>
      </c>
      <c r="R3" s="219" t="s">
        <v>18</v>
      </c>
      <c r="S3" s="113"/>
      <c r="T3" s="218" t="s">
        <v>17</v>
      </c>
      <c r="U3" s="219" t="s">
        <v>18</v>
      </c>
      <c r="V3" s="113"/>
      <c r="W3" s="218" t="s">
        <v>17</v>
      </c>
      <c r="X3" s="219" t="s">
        <v>18</v>
      </c>
      <c r="Y3" s="113"/>
      <c r="Z3" s="218" t="s">
        <v>17</v>
      </c>
      <c r="AA3" s="219" t="s">
        <v>18</v>
      </c>
      <c r="AB3" s="113"/>
      <c r="AC3" s="173" t="s">
        <v>17</v>
      </c>
      <c r="AD3" s="224" t="s">
        <v>18</v>
      </c>
      <c r="AE3" s="173" t="s">
        <v>17</v>
      </c>
      <c r="AF3" s="224" t="s">
        <v>18</v>
      </c>
      <c r="AG3" s="173" t="s">
        <v>17</v>
      </c>
      <c r="AH3" s="224" t="s">
        <v>18</v>
      </c>
      <c r="AI3" s="173" t="s">
        <v>17</v>
      </c>
      <c r="AJ3" s="175" t="s">
        <v>18</v>
      </c>
      <c r="AK3" s="58"/>
      <c r="AL3" s="353">
        <v>1</v>
      </c>
      <c r="AM3" s="354">
        <v>2</v>
      </c>
      <c r="AN3" s="354">
        <v>3</v>
      </c>
      <c r="AO3" s="354">
        <v>4</v>
      </c>
      <c r="AP3" s="355">
        <v>5</v>
      </c>
      <c r="AQ3" s="354">
        <v>21</v>
      </c>
      <c r="AR3" s="356">
        <v>22</v>
      </c>
      <c r="AS3" s="356">
        <v>23</v>
      </c>
      <c r="AT3" s="356">
        <v>35</v>
      </c>
      <c r="AU3" s="357" t="s">
        <v>17</v>
      </c>
      <c r="AV3" s="358" t="s">
        <v>105</v>
      </c>
      <c r="AW3" s="353">
        <v>52</v>
      </c>
      <c r="AX3" s="354">
        <v>53</v>
      </c>
      <c r="AY3" s="357" t="s">
        <v>17</v>
      </c>
      <c r="AZ3" s="358" t="s">
        <v>105</v>
      </c>
      <c r="BA3" s="239">
        <v>31</v>
      </c>
      <c r="BB3" s="240">
        <v>47</v>
      </c>
      <c r="BC3" s="241">
        <v>48</v>
      </c>
      <c r="BD3" s="241">
        <v>49</v>
      </c>
      <c r="BE3" s="246">
        <v>50</v>
      </c>
      <c r="BF3" s="240">
        <v>51</v>
      </c>
      <c r="BG3" s="248" t="s">
        <v>17</v>
      </c>
      <c r="BH3" s="249" t="s">
        <v>18</v>
      </c>
      <c r="BI3" s="522">
        <v>6</v>
      </c>
      <c r="BJ3" s="474">
        <v>7</v>
      </c>
      <c r="BK3" s="474">
        <v>8</v>
      </c>
      <c r="BL3" s="474">
        <v>9</v>
      </c>
      <c r="BM3" s="474">
        <v>10</v>
      </c>
      <c r="BN3" s="474">
        <v>11</v>
      </c>
      <c r="BO3" s="474">
        <v>12</v>
      </c>
      <c r="BP3" s="474">
        <v>13</v>
      </c>
      <c r="BQ3" s="520">
        <v>14</v>
      </c>
      <c r="BR3" s="474">
        <v>29</v>
      </c>
      <c r="BS3" s="474">
        <v>30</v>
      </c>
      <c r="BT3" s="474">
        <v>41</v>
      </c>
      <c r="BU3" s="357" t="s">
        <v>17</v>
      </c>
      <c r="BV3" s="358" t="s">
        <v>105</v>
      </c>
      <c r="BW3" s="241">
        <v>18</v>
      </c>
      <c r="BX3" s="241">
        <v>19</v>
      </c>
      <c r="BY3" s="242">
        <v>20</v>
      </c>
      <c r="BZ3" s="242">
        <v>28</v>
      </c>
      <c r="CA3" s="247">
        <v>36</v>
      </c>
      <c r="CB3" s="241">
        <v>37</v>
      </c>
      <c r="CC3" s="241">
        <v>38</v>
      </c>
      <c r="CD3" s="241">
        <v>39</v>
      </c>
      <c r="CE3" s="240">
        <v>40</v>
      </c>
      <c r="CF3" s="254" t="s">
        <v>17</v>
      </c>
      <c r="CG3" s="249" t="s">
        <v>105</v>
      </c>
      <c r="CH3" s="355">
        <v>15</v>
      </c>
      <c r="CI3" s="355">
        <v>16</v>
      </c>
      <c r="CJ3" s="356">
        <v>17</v>
      </c>
      <c r="CK3" s="356">
        <v>24</v>
      </c>
      <c r="CL3" s="370">
        <v>25</v>
      </c>
      <c r="CM3" s="355">
        <v>26</v>
      </c>
      <c r="CN3" s="355">
        <v>27</v>
      </c>
      <c r="CO3" s="355">
        <v>32</v>
      </c>
      <c r="CP3" s="355">
        <v>33</v>
      </c>
      <c r="CQ3" s="355">
        <v>34</v>
      </c>
      <c r="CR3" s="355">
        <v>42</v>
      </c>
      <c r="CS3" s="355">
        <v>43</v>
      </c>
      <c r="CT3" s="355">
        <v>44</v>
      </c>
      <c r="CU3" s="355">
        <v>45</v>
      </c>
      <c r="CV3" s="354">
        <v>46</v>
      </c>
      <c r="CW3" s="371" t="s">
        <v>17</v>
      </c>
      <c r="CX3" s="358" t="s">
        <v>105</v>
      </c>
    </row>
    <row r="4" spans="1:102" ht="11.25" customHeight="1" thickBot="1" x14ac:dyDescent="0.25">
      <c r="A4" s="489"/>
      <c r="B4" s="494"/>
      <c r="C4" s="495"/>
      <c r="D4" s="491"/>
      <c r="E4" s="500"/>
      <c r="F4" s="490"/>
      <c r="G4" s="56"/>
      <c r="H4" s="174">
        <v>53</v>
      </c>
      <c r="I4" s="176" t="s">
        <v>19</v>
      </c>
      <c r="J4" s="56"/>
      <c r="K4" s="220">
        <v>9</v>
      </c>
      <c r="L4" s="221"/>
      <c r="M4" s="113"/>
      <c r="N4" s="220">
        <v>6</v>
      </c>
      <c r="O4" s="221" t="s">
        <v>19</v>
      </c>
      <c r="P4" s="113"/>
      <c r="Q4" s="220">
        <v>12</v>
      </c>
      <c r="R4" s="221" t="s">
        <v>19</v>
      </c>
      <c r="S4" s="113"/>
      <c r="T4" s="220">
        <v>9</v>
      </c>
      <c r="U4" s="221" t="s">
        <v>19</v>
      </c>
      <c r="V4" s="113"/>
      <c r="W4" s="220">
        <v>15</v>
      </c>
      <c r="X4" s="221" t="s">
        <v>19</v>
      </c>
      <c r="Y4" s="113"/>
      <c r="Z4" s="220">
        <v>2</v>
      </c>
      <c r="AA4" s="221" t="s">
        <v>19</v>
      </c>
      <c r="AB4" s="113"/>
      <c r="AC4" s="223">
        <v>34</v>
      </c>
      <c r="AD4" s="225" t="s">
        <v>19</v>
      </c>
      <c r="AE4" s="223">
        <v>8</v>
      </c>
      <c r="AF4" s="340" t="s">
        <v>19</v>
      </c>
      <c r="AG4" s="341">
        <v>4</v>
      </c>
      <c r="AH4" s="225" t="s">
        <v>19</v>
      </c>
      <c r="AI4" s="223">
        <v>8</v>
      </c>
      <c r="AJ4" s="340" t="s">
        <v>19</v>
      </c>
      <c r="AK4" s="58"/>
      <c r="AL4" s="359"/>
      <c r="AM4" s="360"/>
      <c r="AN4" s="360"/>
      <c r="AO4" s="360"/>
      <c r="AP4" s="361"/>
      <c r="AQ4" s="360"/>
      <c r="AR4" s="361"/>
      <c r="AS4" s="361"/>
      <c r="AT4" s="361"/>
      <c r="AU4" s="362">
        <v>9</v>
      </c>
      <c r="AV4" s="363"/>
      <c r="AW4" s="359"/>
      <c r="AX4" s="360"/>
      <c r="AY4" s="362">
        <v>2</v>
      </c>
      <c r="AZ4" s="363"/>
      <c r="BA4" s="243"/>
      <c r="BB4" s="245"/>
      <c r="BC4" s="250"/>
      <c r="BD4" s="245"/>
      <c r="BE4" s="250"/>
      <c r="BF4" s="245"/>
      <c r="BG4" s="252">
        <v>6</v>
      </c>
      <c r="BH4" s="253"/>
      <c r="BI4" s="523"/>
      <c r="BJ4" s="475"/>
      <c r="BK4" s="475"/>
      <c r="BL4" s="475"/>
      <c r="BM4" s="475"/>
      <c r="BN4" s="475"/>
      <c r="BO4" s="475"/>
      <c r="BP4" s="475"/>
      <c r="BQ4" s="521"/>
      <c r="BR4" s="475"/>
      <c r="BS4" s="475"/>
      <c r="BT4" s="475"/>
      <c r="BU4" s="362">
        <v>12</v>
      </c>
      <c r="BV4" s="363"/>
      <c r="BW4" s="245"/>
      <c r="BX4" s="245"/>
      <c r="BY4" s="245"/>
      <c r="BZ4" s="245"/>
      <c r="CA4" s="251"/>
      <c r="CB4" s="245"/>
      <c r="CC4" s="245"/>
      <c r="CD4" s="245"/>
      <c r="CE4" s="244"/>
      <c r="CF4" s="255">
        <v>9</v>
      </c>
      <c r="CG4" s="253"/>
      <c r="CH4" s="361"/>
      <c r="CI4" s="361"/>
      <c r="CJ4" s="361"/>
      <c r="CK4" s="361"/>
      <c r="CL4" s="372"/>
      <c r="CM4" s="361"/>
      <c r="CN4" s="361"/>
      <c r="CO4" s="361"/>
      <c r="CP4" s="361"/>
      <c r="CQ4" s="361"/>
      <c r="CR4" s="361"/>
      <c r="CS4" s="361"/>
      <c r="CT4" s="361"/>
      <c r="CU4" s="361"/>
      <c r="CV4" s="360"/>
      <c r="CW4" s="373">
        <v>15</v>
      </c>
      <c r="CX4" s="374"/>
    </row>
    <row r="5" spans="1:102" ht="11.25" customHeight="1" thickBot="1" x14ac:dyDescent="0.25">
      <c r="A5" s="187" t="s">
        <v>25</v>
      </c>
      <c r="B5" s="399" t="str">
        <f>IF('Encodage réponses Es'!$C$3="","",'Encodage réponses Es'!$C$3)</f>
        <v/>
      </c>
      <c r="C5" s="28">
        <v>1</v>
      </c>
      <c r="D5" s="297" t="str">
        <f>IF('Encodage réponses Es'!G5=0,"",'Encodage réponses Es'!G5)</f>
        <v/>
      </c>
      <c r="E5" s="401" t="str">
        <f>IF('Encodage réponses Es'!H5="","",'Encodage réponses Es'!H5)</f>
        <v/>
      </c>
      <c r="F5" s="303" t="str">
        <f>IF('Encodage réponses Es'!L5="","",'Encodage réponses Es'!L5)</f>
        <v/>
      </c>
      <c r="G5" s="58"/>
      <c r="H5" s="109" t="str">
        <f>IF(OR(F5="a",F5="A"),"absent(e)",IF(OR(K5="",N5="",Q5="",T5="",W5="",Z5=""),"",IF(OR(K5="absent(e)",N5="absent(e)",Q5="absent(e)",T5="absent(e)",W5="absent(e)",Z5="absent(e)"),"absent(e)",IF(OR(K5="incomplet",N5="incomplet",Q5="incomplet",T5="incomplet",W5="incomplet",Z5="incomplet"),"incomplet",K5+N5+Q5+T5+W5+Z5))))</f>
        <v/>
      </c>
      <c r="I5" s="396" t="str">
        <f>IF(H5="","",IF(H5="absent(e)","absent(e)",IF(H5="incomplet","incomplet",IF(H5="","",ROUND((H5/53),2)))))</f>
        <v/>
      </c>
      <c r="J5" s="112"/>
      <c r="K5" s="109" t="str">
        <f>IF(OR($F5="a",$F5="A"),"absent(e)",IF(AU5="","",IF(AU5="absent(e)","absent(e)",IF(AU5="incomplet","incomplet",AU5))))</f>
        <v/>
      </c>
      <c r="L5" s="181" t="str">
        <f>IF(K5="absent(e)","absent(e)",IF(K5="","",IF(K5="incomplet","incomplet",ROUND((K5/9),2))))</f>
        <v/>
      </c>
      <c r="M5" s="112"/>
      <c r="N5" s="109" t="str">
        <f>IF(OR($F5="a",$F5="A"),"absent(e)",IF(BG5="","",IF(BG5="absent(e)","absent(e)",IF(BG5="incomplet","incomplet",BG5))))</f>
        <v/>
      </c>
      <c r="O5" s="114" t="str">
        <f>IF(N5="absent(e)","absent(e)",IF(N5="","",IF(N5="incomplet","incomplet",ROUND((N5/6),2))))</f>
        <v/>
      </c>
      <c r="P5" s="112"/>
      <c r="Q5" s="109" t="str">
        <f>IF(OR($F5="a",$F5="A"),"absent(e)",IF(BU5="","",IF(BU5="absent(e)","absent(e)",IF(BU5="incomplet","incomplet",BU5))))</f>
        <v/>
      </c>
      <c r="R5" s="114" t="str">
        <f>IF(Q5="absent(e)","absent(e)",IF(Q5="","",IF(Q5="incomplet","incomplet",ROUND((Q5/12),2))))</f>
        <v/>
      </c>
      <c r="S5" s="112"/>
      <c r="T5" s="109" t="str">
        <f>IF(OR($F5="a",$F5="A"),"absent(e)",IF(CF5="","",IF(CF5="absent(e)","absent(e)",IF(CF5="incomplet","incomplet",CF5))))</f>
        <v/>
      </c>
      <c r="U5" s="114" t="str">
        <f>IF(T5="absent(e)","absent(e)",IF(T5="","",IF(T5="incomplet","incomplet",ROUND((T5/9),2))))</f>
        <v/>
      </c>
      <c r="V5" s="112"/>
      <c r="W5" s="109" t="str">
        <f>IF(OR($F5="a",$F5="A"),"absent(e)",IF(CW5="","",IF(CW5="absent(e)","absent(e)",IF(CW5="incomplet","incomplet",CW5))))</f>
        <v/>
      </c>
      <c r="X5" s="114" t="str">
        <f>IF(W5="absent(e)","absent(e)",IF(W5="","",IF(W5="incomplet","incomplet",ROUND((W5/15),2))))</f>
        <v/>
      </c>
      <c r="Y5" s="112"/>
      <c r="Z5" s="109" t="str">
        <f>IF(OR($F5="a",$F5="A"),"absent(e)",IF(AY5="","",IF(AY5="absent(e)","absent(e)",IF(AY5="incomplet","incomplet",AY5))))</f>
        <v/>
      </c>
      <c r="AA5" s="114" t="str">
        <f>IF(Z5="absent(e)","absent(e)",IF(Z5="","",IF(Z5="incomplet","incomplet",ROUND((Z5/2),2))))</f>
        <v/>
      </c>
      <c r="AB5" s="337"/>
      <c r="AC5" s="367" t="str">
        <f>IF($BN5="a","absent(e)",IF(OR('Encodage réponses Es'!BQ5="",'Encodage réponses Es'!BR5=""),"",IF('Encodage réponses Es'!BN5="!","incomplet",'Encodage réponses Es'!BQ5+'Encodage réponses Es'!BR5/2)))</f>
        <v/>
      </c>
      <c r="AD5" s="114" t="str">
        <f>IF(AC5="absent(e)","absent(e)",IF(AC5="","",IF(AC5="incomplet","incomplet",ROUND((AC5/34),2))))</f>
        <v/>
      </c>
      <c r="AE5" s="366" t="str">
        <f>IF($BN5="a","absent(e)",IF(OR('Encodage réponses Es'!BO5="",'Encodage réponses Es'!BP5=""),"",IF('Encodage réponses Es'!BN5="!","incomplet",'Encodage réponses Es'!BO5+'Encodage réponses Es'!BP5/2)))</f>
        <v/>
      </c>
      <c r="AF5" s="342" t="str">
        <f>IF(AE5="absent(e)","absent(e)",IF(AE5="","",IF(AE5="incomplet","incomplet",ROUND((AE5/8),2))))</f>
        <v/>
      </c>
      <c r="AG5" s="109" t="str">
        <f>IF($BN5="a","absent(e)",IF(OR('Encodage réponses Es'!BS5="",'Encodage réponses Es'!BT5=""),"",IF('Encodage réponses Es'!BN5="!","incomplet",'Encodage réponses Es'!BS5+'Encodage réponses Es'!BT5/2)))</f>
        <v/>
      </c>
      <c r="AH5" s="114" t="str">
        <f>IF(AG5="absent(e)","absent(e)",IF(AG5="","",IF(AG5="incomplet","incomplet",ROUND((AG5/4),2))))</f>
        <v/>
      </c>
      <c r="AI5" s="109" t="str">
        <f>IF($BN5="a","absent(e)",IF(OR('Encodage réponses Es'!BU5="",'Encodage réponses Es'!BV5=""),"",IF('Encodage réponses Es'!BN5="!","incomplet",'Encodage réponses Es'!BU5+'Encodage réponses Es'!BV5/2)))</f>
        <v/>
      </c>
      <c r="AJ5" s="114" t="str">
        <f>IF(AI5="absent(e)","absent(e)",IF(AI5="","",IF(AI5="incomplet","incomplet",ROUND((AI5/8),2))))</f>
        <v/>
      </c>
      <c r="AK5" s="113"/>
      <c r="AL5" s="167" t="str">
        <f>IF(OR($F5="a",$F5="A"),$F5,IF(AND('Encodage réponses Es'!$BN5="!",'Encodage réponses Es'!M5=""),"!",IF('Encodage réponses Es'!M5="","",'Encodage réponses Es'!M5)))</f>
        <v/>
      </c>
      <c r="AM5" s="185" t="str">
        <f>IF(OR($F5="a",$F5="A"),$F5,IF(AND('Encodage réponses Es'!$BN5="!",'Encodage réponses Es'!N5=""),"!",IF('Encodage réponses Es'!N5="","",'Encodage réponses Es'!N5)))</f>
        <v/>
      </c>
      <c r="AN5" s="347" t="str">
        <f>IF(OR($F5="a",$F5="A"),$F5,IF(AND('Encodage réponses Es'!$BN5="!",'Encodage réponses Es'!O5=""),"!",IF('Encodage réponses Es'!O5="","",'Encodage réponses Es'!O5)))</f>
        <v/>
      </c>
      <c r="AO5" s="349" t="str">
        <f>IF(OR($F5="a",$F5="A"),$F5,IF(AND('Encodage réponses Es'!$BN5="!",'Encodage réponses Es'!P5=""),"!",IF('Encodage réponses Es'!P5="","",'Encodage réponses Es'!P5)))</f>
        <v/>
      </c>
      <c r="AP5" s="229" t="str">
        <f>IF(OR($F5="a",$F5="A"),$F5,IF(AND('Encodage réponses Es'!$BN5="!",'Encodage réponses Es'!Q5=""),"!",IF('Encodage réponses Es'!Q5="","",'Encodage réponses Es'!Q5)))</f>
        <v/>
      </c>
      <c r="AQ5" s="347" t="str">
        <f>IF(OR($F5="a",$F5="A"),$F5,IF(AND('Encodage réponses Es'!$BN5="!",'Encodage réponses Es'!AG5=""),"!",IF('Encodage réponses Es'!AG5="","",'Encodage réponses Es'!AG5)))</f>
        <v/>
      </c>
      <c r="AR5" s="229" t="str">
        <f>IF(OR($F5="a",$F5="A"),$F5,IF(AND('Encodage réponses Es'!$BN5="!",'Encodage réponses Es'!AH5=""),"!",IF('Encodage réponses Es'!AH5="","",'Encodage réponses Es'!AH5)))</f>
        <v/>
      </c>
      <c r="AS5" s="229" t="str">
        <f>IF(OR($F5="a",$F5="A"),$F5,IF(AND('Encodage réponses Es'!$BN5="!",'Encodage réponses Es'!AI5=""),"!",IF('Encodage réponses Es'!AI5="","",'Encodage réponses Es'!AI5)))</f>
        <v/>
      </c>
      <c r="AT5" s="234" t="str">
        <f>IF(OR($F5="a",$F5="A"),$F5,IF(AND('Encodage réponses Es'!$BN5="!",'Encodage réponses Es'!AU5=""),"!",IF('Encodage réponses Es'!AU5="","",'Encodage réponses Es'!AU5)))</f>
        <v/>
      </c>
      <c r="AU5" s="279" t="str">
        <f>IF(COUNTIF(AL5:AT5,"a")&gt;0,"absent(e)",IF(COUNTIF(AL5:AT5,"!")&gt;0,"incomplet",IF(COUNTIF(AL5:AT5,"")&gt;0,"",COUNTIF(AL5:AT5,1)+COUNTIF(AL5:AT5,8)/2)))</f>
        <v/>
      </c>
      <c r="AV5" s="181" t="str">
        <f>IF(AU5="absent(e)","absent(e)",IF(AU5="","",IF(AU5="incomplet","incomplet",ROUND((AU5/9),2))))</f>
        <v/>
      </c>
      <c r="AW5" s="167" t="str">
        <f>IF(OR($F5="a",$F5="A"),$F5,IF(AND('Encodage réponses Es'!$BN5="!",'Encodage réponses Es'!BL5=""),"!",IF('Encodage réponses Es'!BL5="","",'Encodage réponses Es'!BL5)))</f>
        <v/>
      </c>
      <c r="AX5" s="228" t="str">
        <f>IF(OR($F5="a",$F5="A"),$F5,IF(AND('Encodage réponses Es'!$BN5="!",'Encodage réponses Es'!BM5=""),"!",IF('Encodage réponses Es'!BM5="","",'Encodage réponses Es'!BM5)))</f>
        <v/>
      </c>
      <c r="AY5" s="109" t="str">
        <f>IF(COUNTIF(AW5:AX5,"a")&gt;0,"absent(e)",IF(COUNTIF(AW5:AX5,"!")&gt;0,"incomplet",IF(COUNTIF(AW5:AX5,"")&gt;0,"",COUNTIF(AW5:AX5,1)+COUNTIF(AW5:AX5,8))))</f>
        <v/>
      </c>
      <c r="AZ5" s="181" t="str">
        <f>IF(AY5="absent(e)","absent(e)",IF(AY5="","",IF(AY5="incomplet","incomplet",ROUND((AY5/2),2))))</f>
        <v/>
      </c>
      <c r="BA5" s="167" t="str">
        <f>IF(OR($F5="a",$F5="A"),$F5,IF(AND('Encodage réponses Es'!$BN5="!",'Encodage réponses Es'!AQ5=""),"!",IF('Encodage réponses Es'!AQ5="","",'Encodage réponses Es'!AQ5)))</f>
        <v/>
      </c>
      <c r="BB5" s="185" t="str">
        <f>IF(OR($F5="a",$F5="A"),$F5,IF(AND('Encodage réponses Es'!$BN5="!",'Encodage réponses Es'!BG5=""),"!",IF('Encodage réponses Es'!BG5="","",'Encodage réponses Es'!BG5)))</f>
        <v/>
      </c>
      <c r="BC5" s="229" t="str">
        <f>IF(OR($F5="a",$F5="A"),$F5,IF(AND('Encodage réponses Es'!$BN5="!",'Encodage réponses Es'!BH5=""),"!",IF('Encodage réponses Es'!BH5="","",'Encodage réponses Es'!BH5)))</f>
        <v/>
      </c>
      <c r="BD5" s="185" t="str">
        <f>IF(OR($F5="a",$F5="A"),$F5,IF(AND('Encodage réponses Es'!$BN5="!",'Encodage réponses Es'!BI5=""),"!",IF('Encodage réponses Es'!BI5="","",'Encodage réponses Es'!BI5)))</f>
        <v/>
      </c>
      <c r="BE5" s="229" t="str">
        <f>IF(OR($F5="a",$F5="A"),$F5,IF(AND('Encodage réponses Es'!$BN5="!",'Encodage réponses Es'!BJ5=""),"!",IF('Encodage réponses Es'!BJ5="","",'Encodage réponses Es'!BJ5)))</f>
        <v/>
      </c>
      <c r="BF5" s="185" t="str">
        <f>IF(OR($F5="a",$F5="A"),$F5,IF(AND('Encodage réponses Es'!$BN5="!",'Encodage réponses Es'!BK5=""),"!",IF('Encodage réponses Es'!BK5="","",'Encodage réponses Es'!BK5)))</f>
        <v/>
      </c>
      <c r="BG5" s="109" t="str">
        <f>IF(COUNTIF(BA5:BF5,"a")&gt;0,"absent(e)",IF(COUNTIF(BA5:BF5,"!")&gt;0,"incomplet",IF(COUNTIF(BA5:BF5,"")&gt;0,"",COUNTIF(BA5:BF5,1)+COUNTIF(BA5:BF5,8)/2)))</f>
        <v/>
      </c>
      <c r="BH5" s="114" t="str">
        <f>IF(BG5="absent(e)","absent(e)",IF(BG5="","",IF(BG5="incomplet","incomplet",ROUND((BG5/6),2))))</f>
        <v/>
      </c>
      <c r="BI5" s="169" t="str">
        <f>IF(OR($F5="a",$F5="A"),$F5,IF(AND('Encodage réponses Es'!$BN5="!",'Encodage réponses Es'!R5=""),"!",IF('Encodage réponses Es'!R5="","",'Encodage réponses Es'!R5)))</f>
        <v/>
      </c>
      <c r="BJ5" s="186" t="str">
        <f>IF(OR($F5="a",$F5="A"),$F5,IF(AND('Encodage réponses Es'!$BN5="!",'Encodage réponses Es'!S5=""),"!",IF('Encodage réponses Es'!S5="","",'Encodage réponses Es'!S5)))</f>
        <v/>
      </c>
      <c r="BK5" s="185" t="str">
        <f>IF(OR($F5="a",$F5="A"),$F5,IF(AND('Encodage réponses Es'!$BN5="!",'Encodage réponses Es'!T5=""),"!",IF('Encodage réponses Es'!T5="","",'Encodage réponses Es'!T5)))</f>
        <v/>
      </c>
      <c r="BL5" s="185" t="str">
        <f>IF(OR($F5="a",$F5="A"),$F5,IF(AND('Encodage réponses Es'!$BN5="!",'Encodage réponses Es'!U5=""),"!",IF('Encodage réponses Es'!U5="","",'Encodage réponses Es'!U5)))</f>
        <v/>
      </c>
      <c r="BM5" s="122" t="str">
        <f>IF(OR($F5="a",$F5="A"),$F5,IF(AND('Encodage réponses Es'!$BN5="!",'Encodage réponses Es'!V5=""),"!",IF('Encodage réponses Es'!V5="","",'Encodage réponses Es'!V5)))</f>
        <v/>
      </c>
      <c r="BN5" s="184" t="str">
        <f>IF(OR($F5="a",$F5="A"),$F5,IF(AND('Encodage réponses Es'!$BN5="!",'Encodage réponses Es'!W5=""),"!",IF('Encodage réponses Es'!W5="","",'Encodage réponses Es'!W5)))</f>
        <v/>
      </c>
      <c r="BO5" s="184" t="str">
        <f>IF(OR($F5="a",$F5="A"),$F5,IF(AND('Encodage réponses Es'!$BN5="!",'Encodage réponses Es'!X5=""),"!",IF('Encodage réponses Es'!X5="","",'Encodage réponses Es'!X5)))</f>
        <v/>
      </c>
      <c r="BP5" s="184" t="str">
        <f>IF(OR($F5="a",$F5="A"),$F5,IF(AND('Encodage réponses Es'!$BN5="!",'Encodage réponses Es'!Y5=""),"!",IF('Encodage réponses Es'!Y5="","",'Encodage réponses Es'!Y5)))</f>
        <v/>
      </c>
      <c r="BQ5" s="184" t="str">
        <f>IF(OR($F5="a",$F5="A"),$F5,IF(AND('Encodage réponses Es'!$BN5="!",'Encodage réponses Es'!Z5=""),"!",IF('Encodage réponses Es'!Z5="","",'Encodage réponses Es'!Z5)))</f>
        <v/>
      </c>
      <c r="BR5" s="184" t="str">
        <f>IF(OR($F5="a",$F5="A"),$F5,IF(AND('Encodage réponses Es'!$BN5="!",'Encodage réponses Es'!AO5=""),"!",IF('Encodage réponses Es'!AO5="","",'Encodage réponses Es'!AO5)))</f>
        <v/>
      </c>
      <c r="BS5" s="185" t="str">
        <f>IF(OR($F5="a",$F5="A"),$F5,IF(AND('Encodage réponses Es'!$BN5="!",'Encodage réponses Es'!AP5=""),"!",IF('Encodage réponses Es'!AP5="","",'Encodage réponses Es'!AP5)))</f>
        <v/>
      </c>
      <c r="BT5" s="185" t="str">
        <f>IF(OR($F5="a",$F5="A"),$F5,IF(AND('Encodage réponses Es'!$BN5="!",'Encodage réponses Es'!BA5=""),"!",IF('Encodage réponses Es'!BA5="","",'Encodage réponses Es'!BA5)))</f>
        <v/>
      </c>
      <c r="BU5" s="109" t="str">
        <f>IF(COUNTIF(BI5:BT5,"a")&gt;0,"absent(e)",IF(COUNTIF(BI5:BT5,"!")&gt;0,"incomplet",IF(COUNTIF(BI5:BT5,"")&gt;0,"",COUNTIF(BI5:BT5,1)+COUNTIF(BI5:BT5,8))))</f>
        <v/>
      </c>
      <c r="BV5" s="181" t="str">
        <f>IF(BU5="absent(e)","absent(e)",IF(BU5="","",IF(BU5="incomplet","incomplet",ROUND((BU5/12),2))))</f>
        <v/>
      </c>
      <c r="BW5" s="185" t="str">
        <f>IF(OR($F5="a",$F5="A"),$F5,IF(AND('Encodage réponses Es'!$BN5="!",'Encodage réponses Es'!AD5=""),"!",IF('Encodage réponses Es'!AD5="","",'Encodage réponses Es'!AD5)))</f>
        <v/>
      </c>
      <c r="BX5" s="185" t="str">
        <f>IF(OR($F5="a",$F5="A"),$F5,IF(AND('Encodage réponses Es'!$BN5="!",'Encodage réponses Es'!AE5=""),"!",IF('Encodage réponses Es'!AE5="","",'Encodage réponses Es'!AE5)))</f>
        <v/>
      </c>
      <c r="BY5" s="185" t="str">
        <f>IF(OR($F5="a",$F5="A"),$F5,IF(AND('Encodage réponses Es'!$BN5="!",'Encodage réponses Es'!AF5=""),"!",IF('Encodage réponses Es'!AF5="","",'Encodage réponses Es'!AF5)))</f>
        <v/>
      </c>
      <c r="BZ5" s="185" t="str">
        <f>IF(OR($F5="a",$F5="A"),$F5,IF(AND('Encodage réponses Es'!$BN5="!",'Encodage réponses Es'!AN5=""),"!",IF('Encodage réponses Es'!AN5="","",'Encodage réponses Es'!AN5)))</f>
        <v/>
      </c>
      <c r="CA5" s="185" t="str">
        <f>IF(OR($F5="a",$F5="A"),$F5,IF(AND('Encodage réponses Es'!$BN5="!",'Encodage réponses Es'!AV5=""),"!",IF('Encodage réponses Es'!AV5="","",'Encodage réponses Es'!AV5)))</f>
        <v/>
      </c>
      <c r="CB5" s="185" t="str">
        <f>IF(OR($F5="a",$F5="A"),$F5,IF(AND('Encodage réponses Es'!$BN5="!",'Encodage réponses Es'!AW5=""),"!",IF('Encodage réponses Es'!AW5="","",'Encodage réponses Es'!AW5)))</f>
        <v/>
      </c>
      <c r="CC5" s="185" t="str">
        <f>IF(OR($F5="a",$F5="A"),$F5,IF(AND('Encodage réponses Es'!$BN5="!",'Encodage réponses Es'!AX5=""),"!",IF('Encodage réponses Es'!AX5="","",'Encodage réponses Es'!AX5)))</f>
        <v/>
      </c>
      <c r="CD5" s="185" t="str">
        <f>IF(OR($F5="a",$F5="A"),$F5,IF(AND('Encodage réponses Es'!$BN5="!",'Encodage réponses Es'!AY5=""),"!",IF('Encodage réponses Es'!AY5="","",'Encodage réponses Es'!AY5)))</f>
        <v/>
      </c>
      <c r="CE5" s="185" t="str">
        <f>IF(OR($F5="a",$F5="A"),$F5,IF(AND('Encodage réponses Es'!$BN5="!",'Encodage réponses Es'!AZ5=""),"!",IF('Encodage réponses Es'!AZ5="","",'Encodage réponses Es'!AZ5)))</f>
        <v/>
      </c>
      <c r="CF5" s="279" t="str">
        <f>IF(COUNTIF(BW5:CE5,"a")&gt;0,"absent(e)",IF(COUNTIF(BW5:CE5,"!")&gt;0,"incomplet",IF(COUNTIF(BW5:CE5,"")&gt;0,"",COUNTIF(BW5:CE5,1)+COUNTIF(BW5:CE5,8)/2)))</f>
        <v/>
      </c>
      <c r="CG5" s="114" t="str">
        <f>IF(CF5="absent(e)","absent(e)",IF(CF5="","",IF(CF5="incomplet","incomplet",ROUND((CF5/9),2))))</f>
        <v/>
      </c>
      <c r="CH5" s="185" t="str">
        <f>IF(OR($F5="a",$F5="A"),$F5,IF(AND('Encodage réponses Es'!$BN5="!",'Encodage réponses Es'!AA5=""),"!",IF('Encodage réponses Es'!AA5="","",'Encodage réponses Es'!AA5)))</f>
        <v/>
      </c>
      <c r="CI5" s="185" t="str">
        <f>IF(OR($F5="a",$F5="A"),$F5,IF(AND('Encodage réponses Es'!$BN5="!",'Encodage réponses Es'!AB5=""),"!",IF('Encodage réponses Es'!AB5="","",'Encodage réponses Es'!AB5)))</f>
        <v/>
      </c>
      <c r="CJ5" s="185" t="str">
        <f>IF(OR($F5="a",$F5="A"),$F5,IF(AND('Encodage réponses Es'!$BN5="!",'Encodage réponses Es'!AC5=""),"!",IF('Encodage réponses Es'!AC5="","",'Encodage réponses Es'!AC5)))</f>
        <v/>
      </c>
      <c r="CK5" s="185" t="str">
        <f>IF(OR($F5="a",$F5="A"),$F5,IF(AND('Encodage réponses Es'!$BN5="!",'Encodage réponses Es'!AJ5=""),"!",IF('Encodage réponses Es'!AJ5="","",'Encodage réponses Es'!AJ5)))</f>
        <v/>
      </c>
      <c r="CL5" s="185" t="str">
        <f>IF(OR($F5="a",$F5="A"),$F5,IF(AND('Encodage réponses Es'!$BN5="!",'Encodage réponses Es'!AK5=""),"!",IF('Encodage réponses Es'!AK5="","",'Encodage réponses Es'!AK5)))</f>
        <v/>
      </c>
      <c r="CM5" s="185" t="str">
        <f>IF(OR($F5="a",$F5="A"),$F5,IF(AND('Encodage réponses Es'!$BN5="!",'Encodage réponses Es'!AL5=""),"!",IF('Encodage réponses Es'!AL5="","",'Encodage réponses Es'!AL5)))</f>
        <v/>
      </c>
      <c r="CN5" s="185" t="str">
        <f>IF(OR($F5="a",$F5="A"),$F5,IF(AND('Encodage réponses Es'!$BN5="!",'Encodage réponses Es'!AM5=""),"!",IF('Encodage réponses Es'!AM5="","",'Encodage réponses Es'!AM5)))</f>
        <v/>
      </c>
      <c r="CO5" s="185" t="str">
        <f>IF(OR($F5="a",$F5="A"),$F5,IF(AND('Encodage réponses Es'!$BN5="!",'Encodage réponses Es'!AR5=""),"!",IF('Encodage réponses Es'!AR5="","",'Encodage réponses Es'!AR5)))</f>
        <v/>
      </c>
      <c r="CP5" s="185" t="str">
        <f>IF(OR($F5="a",$F5="A"),$F5,IF(AND('Encodage réponses Es'!$BN5="!",'Encodage réponses Es'!AS5=""),"!",IF('Encodage réponses Es'!AS5="","",'Encodage réponses Es'!AS5)))</f>
        <v/>
      </c>
      <c r="CQ5" s="185" t="str">
        <f>IF(OR($F5="a",$F5="A"),$F5,IF(AND('Encodage réponses Es'!$BN5="!",'Encodage réponses Es'!AT5=""),"!",IF('Encodage réponses Es'!AT5="","",'Encodage réponses Es'!AT5)))</f>
        <v/>
      </c>
      <c r="CR5" s="185" t="str">
        <f>IF(OR($F5="a",$F5="A"),$F5,IF(AND('Encodage réponses Es'!$BN5="!",'Encodage réponses Es'!BB2=""),"!",IF('Encodage réponses Es'!BB5="","",'Encodage réponses Es'!BB5)))</f>
        <v/>
      </c>
      <c r="CS5" s="185" t="str">
        <f>IF(OR($F5="a",$F5="A"),$F5,IF(AND('Encodage réponses Es'!$BN5="!",'Encodage réponses Es'!BC2=""),"!",IF('Encodage réponses Es'!BC5="","",'Encodage réponses Es'!BC5)))</f>
        <v/>
      </c>
      <c r="CT5" s="185" t="str">
        <f>IF(OR($F5="a",$F5="A"),$F5,IF(AND('Encodage réponses Es'!$BN5="!",'Encodage réponses Es'!BD2=""),"!",IF('Encodage réponses Es'!BD5="","",'Encodage réponses Es'!BD5)))</f>
        <v/>
      </c>
      <c r="CU5" s="185" t="str">
        <f>IF(OR($F5="a",$F5="A"),$F5,IF(AND('Encodage réponses Es'!$BN5="!",'Encodage réponses Es'!BE2=""),"!",IF('Encodage réponses Es'!BE5="","",'Encodage réponses Es'!BE5)))</f>
        <v/>
      </c>
      <c r="CV5" s="185" t="str">
        <f>IF(OR($F5="a",$F5="A"),$F5,IF(AND('Encodage réponses Es'!$BN5="!",'Encodage réponses Es'!BF2=""),"!",IF('Encodage réponses Es'!BF5="","",'Encodage réponses Es'!BF5)))</f>
        <v/>
      </c>
      <c r="CW5" s="279" t="str">
        <f>IF(COUNTIF(CH5:CV5,"a")&gt;0,"absent(e)",IF(COUNTIF(CH5:CV5,"!")&gt;0,"incomplet",IF(COUNTIF(CH5:CV5,"")&gt;0,"",COUNTIF(CH5:CV5,1)+COUNTIF(CH5:CV5,8)/2)))</f>
        <v/>
      </c>
      <c r="CX5" s="114" t="str">
        <f>IF(CW5="absent(e)","absent(e)",IF(CW5="","",IF(CW5="incomplet","incomplet",ROUND((CW5/15),2))))</f>
        <v/>
      </c>
    </row>
    <row r="6" spans="1:102" ht="11.25" customHeight="1" thickBot="1" x14ac:dyDescent="0.25">
      <c r="A6" s="188" t="s">
        <v>26</v>
      </c>
      <c r="B6" s="399" t="str">
        <f>IF('Encodage réponses Es'!$C$4="","",'Encodage réponses Es'!$C$4)</f>
        <v/>
      </c>
      <c r="C6" s="16">
        <v>2</v>
      </c>
      <c r="D6" s="299" t="str">
        <f>IF('Encodage réponses Es'!G6=0,"",'Encodage réponses Es'!G6)</f>
        <v/>
      </c>
      <c r="E6" s="402" t="str">
        <f>IF('Encodage réponses Es'!H6="","",'Encodage réponses Es'!H6)</f>
        <v/>
      </c>
      <c r="F6" s="298" t="str">
        <f>IF('Encodage réponses Es'!L6="","",'Encodage réponses Es'!L6)</f>
        <v/>
      </c>
      <c r="G6" s="58"/>
      <c r="H6" s="110" t="str">
        <f t="shared" ref="H6:H39" si="0">IF(OR(F6="a",F6="A"),"absent(e)",IF(OR(K6="",N6="",Q6="",T6="",W6="",Z6=""),"",IF(OR(K6="absent(e)",N6="absent(e)",Q6="absent(e)",T6="absent(e)",W6="absent(e)",Z6="absent(e)"),"absent(e)",IF(OR(K6="incomplet",N6="incomplet",Q6="incomplet",T6="incomplet",W6="incomplet",Z6="incomplet"),"incomplet",K6+N6+Q6+T6+W6+Z6))))</f>
        <v/>
      </c>
      <c r="I6" s="397" t="str">
        <f t="shared" ref="I6:I39" si="1">IF(H6="","",IF(H6="absent(e)","absent(e)",IF(H6="incomplet","incomplet",IF(H6="","",ROUND((H6/53),2)))))</f>
        <v/>
      </c>
      <c r="J6" s="112"/>
      <c r="K6" s="110" t="str">
        <f t="shared" ref="K6:K39" si="2">IF(OR($F6="a",$F6="A"),"absent(e)",IF(AU6="","",IF(AU6="absent(e)","absent(e)",IF(AU6="incomplet","incomplet",AU6))))</f>
        <v/>
      </c>
      <c r="L6" s="90" t="str">
        <f t="shared" ref="L6:L39" si="3">IF(K6="absent(e)","absent(e)",IF(K6="","",IF(K6="incomplet","incomplet",ROUND((K6/9),2))))</f>
        <v/>
      </c>
      <c r="M6" s="112"/>
      <c r="N6" s="110" t="str">
        <f t="shared" ref="N6:N39" si="4">IF(OR($F6="a",$F6="A"),"absent(e)",IF(BG6="","",IF(BG6="absent(e)","absent(e)",IF(BG6="incomplet","incomplet",BG6))))</f>
        <v/>
      </c>
      <c r="O6" s="90" t="str">
        <f t="shared" ref="O6:O39" si="5">IF(N6="absent(e)","absent(e)",IF(N6="","",IF(N6="incomplet","incomplet",ROUND((N6/6),2))))</f>
        <v/>
      </c>
      <c r="P6" s="112"/>
      <c r="Q6" s="110" t="str">
        <f t="shared" ref="Q6:Q39" si="6">IF(OR($F6="a",$F6="A"),"absent(e)",IF(BU6="","",IF(BU6="absent(e)","absent(e)",IF(BU6="incomplet","incomplet",BU6))))</f>
        <v/>
      </c>
      <c r="R6" s="90" t="str">
        <f t="shared" ref="R6:R39" si="7">IF(Q6="absent(e)","absent(e)",IF(Q6="","",IF(Q6="incomplet","incomplet",ROUND((Q6/12),2))))</f>
        <v/>
      </c>
      <c r="S6" s="112"/>
      <c r="T6" s="110" t="str">
        <f t="shared" ref="T6:T39" si="8">IF(OR($F6="a",$F6="A"),"absent(e)",IF(CF6="","",IF(CF6="absent(e)","absent(e)",IF(CF6="incomplet","incomplet",CF6))))</f>
        <v/>
      </c>
      <c r="U6" s="90" t="str">
        <f t="shared" ref="U6:U39" si="9">IF(T6="absent(e)","absent(e)",IF(T6="","",IF(T6="incomplet","incomplet",ROUND((T6/9),2))))</f>
        <v/>
      </c>
      <c r="V6" s="112"/>
      <c r="W6" s="110" t="str">
        <f t="shared" ref="W6:W39" si="10">IF(OR($F6="a",$F6="A"),"absent(e)",IF(CW6="","",IF(CW6="absent(e)","absent(e)",IF(CW6="incomplet","incomplet",CW6))))</f>
        <v/>
      </c>
      <c r="X6" s="90" t="str">
        <f t="shared" ref="X6:X39" si="11">IF(W6="absent(e)","absent(e)",IF(W6="","",IF(W6="incomplet","incomplet",ROUND((W6/15),2))))</f>
        <v/>
      </c>
      <c r="Y6" s="112"/>
      <c r="Z6" s="110" t="str">
        <f t="shared" ref="Z6:Z39" si="12">IF(OR($F6="a",$F6="A"),"absent(e)",IF(AY6="","",IF(AY6="absent(e)","absent(e)",IF(AY6="incomplet","incomplet",AY6))))</f>
        <v/>
      </c>
      <c r="AA6" s="90" t="str">
        <f t="shared" ref="AA6:AA39" si="13">IF(Z6="absent(e)","absent(e)",IF(Z6="","",IF(Z6="incomplet","incomplet",ROUND((Z6/2),2))))</f>
        <v/>
      </c>
      <c r="AB6" s="112"/>
      <c r="AC6" s="110" t="str">
        <f>IF($BN6="a","absent(e)",IF(OR('Encodage réponses Es'!BQ6="",'Encodage réponses Es'!BR6=""),"",IF('Encodage réponses Es'!BN6="!","incomplet",'Encodage réponses Es'!BQ6+'Encodage réponses Es'!BR6/2)))</f>
        <v/>
      </c>
      <c r="AD6" s="90" t="str">
        <f t="shared" ref="AD6:AD39" si="14">IF(AC6="absent(e)","absent(e)",IF(AC6="","",IF(AC6="incomplet","incomplet",ROUND((AC6/34),2))))</f>
        <v/>
      </c>
      <c r="AE6" s="366" t="str">
        <f>IF($BN6="a","absent(e)",IF(OR('Encodage réponses Es'!BO6="",'Encodage réponses Es'!BP6=""),"",IF('Encodage réponses Es'!BN6="!","incomplet",'Encodage réponses Es'!BO6+'Encodage réponses Es'!BP6/2)))</f>
        <v/>
      </c>
      <c r="AF6" s="343" t="str">
        <f t="shared" ref="AF6:AF39" si="15">IF(AE6="absent(e)","absent(e)",IF(AE6="","",IF(AE6="incomplet","incomplet",ROUND((AE6/8),2))))</f>
        <v/>
      </c>
      <c r="AG6" s="110" t="str">
        <f>IF($BN6="a","absent(e)",IF(OR('Encodage réponses Es'!BS6="",'Encodage réponses Es'!BT6=""),"",IF('Encodage réponses Es'!BN6="!","incomplet",'Encodage réponses Es'!BS6+'Encodage réponses Es'!BT6/2)))</f>
        <v/>
      </c>
      <c r="AH6" s="90" t="str">
        <f t="shared" ref="AH6:AH39" si="16">IF(AG6="absent(e)","absent(e)",IF(AG6="","",IF(AG6="incomplet","incomplet",ROUND((AG6/4),2))))</f>
        <v/>
      </c>
      <c r="AI6" s="110" t="str">
        <f>IF($BN6="a","absent(e)",IF(OR('Encodage réponses Es'!BU6="",'Encodage réponses Es'!BV6=""),"",IF('Encodage réponses Es'!BN6="!","incomplet",'Encodage réponses Es'!BU6+'Encodage réponses Es'!BV6/2)))</f>
        <v/>
      </c>
      <c r="AJ6" s="90" t="str">
        <f t="shared" ref="AJ6:AJ39" si="17">IF(AI6="absent(e)","absent(e)",IF(AI6="","",IF(AI6="incomplet","incomplet",ROUND((AI6/8),2))))</f>
        <v/>
      </c>
      <c r="AK6" s="113"/>
      <c r="AL6" s="118" t="str">
        <f>IF(OR($F6="a",$F6="A"),$F6,IF(AND('Encodage réponses Es'!$BN6="!",'Encodage réponses Es'!M6=""),"!",IF('Encodage réponses Es'!M6="","",'Encodage réponses Es'!M6)))</f>
        <v/>
      </c>
      <c r="AM6" s="117" t="str">
        <f>IF(OR($F6="a",$F6="A"),$F6,IF(AND('Encodage réponses Es'!$BN6="!",'Encodage réponses Es'!N6=""),"!",IF('Encodage réponses Es'!N6="","",'Encodage réponses Es'!N6)))</f>
        <v/>
      </c>
      <c r="AN6" s="346" t="str">
        <f>IF(OR($F6="a",$F6="A"),$F6,IF(AND('Encodage réponses Es'!$BN6="!",'Encodage réponses Es'!O6=""),"!",IF('Encodage réponses Es'!O6="","",'Encodage réponses Es'!O6)))</f>
        <v/>
      </c>
      <c r="AO6" s="350" t="str">
        <f>IF(OR($F6="a",$F6="A"),$F6,IF(AND('Encodage réponses Es'!$BN6="!",'Encodage réponses Es'!P6=""),"!",IF('Encodage réponses Es'!P6="","",'Encodage réponses Es'!P6)))</f>
        <v/>
      </c>
      <c r="AP6" s="230" t="str">
        <f>IF(OR($F6="a",$F6="A"),$F6,IF(AND('Encodage réponses Es'!$BN6="!",'Encodage réponses Es'!Q6=""),"!",IF('Encodage réponses Es'!Q6="","",'Encodage réponses Es'!Q6)))</f>
        <v/>
      </c>
      <c r="AQ6" s="350" t="str">
        <f>IF(OR($F6="a",$F6="A"),$F6,IF(AND('Encodage réponses Es'!$BN6="!",'Encodage réponses Es'!AG6=""),"!",IF('Encodage réponses Es'!AG6="","",'Encodage réponses Es'!AG6)))</f>
        <v/>
      </c>
      <c r="AR6" s="120" t="str">
        <f>IF(OR($F6="a",$F6="A"),$F6,IF(AND('Encodage réponses Es'!$BN6="!",'Encodage réponses Es'!AH6=""),"!",IF('Encodage réponses Es'!AH6="","",'Encodage réponses Es'!AH6)))</f>
        <v/>
      </c>
      <c r="AS6" s="120" t="str">
        <f>IF(OR($F6="a",$F6="A"),$F6,IF(AND('Encodage réponses Es'!$BN6="!",'Encodage réponses Es'!AI6=""),"!",IF('Encodage réponses Es'!AI6="","",'Encodage réponses Es'!AI6)))</f>
        <v/>
      </c>
      <c r="AT6" s="120" t="str">
        <f>IF(OR($F6="a",$F6="A"),$F6,IF(AND('Encodage réponses Es'!$BN6="!",'Encodage réponses Es'!AU6=""),"!",IF('Encodage réponses Es'!AU6="","",'Encodage réponses Es'!AU6)))</f>
        <v/>
      </c>
      <c r="AU6" s="236" t="str">
        <f t="shared" ref="AU6:AU39" si="18">IF(COUNTIF(AL6:AT6,"a")&gt;0,"absent(e)",IF(COUNTIF(AL6:AT6,"!")&gt;0,"incomplet",IF(COUNTIF(AL6:AT6,"")&gt;0,"",COUNTIF(AL6:AT6,1)+COUNTIF(AL6:AT6,8)/2)))</f>
        <v/>
      </c>
      <c r="AV6" s="90" t="str">
        <f t="shared" ref="AV6:AV39" si="19">IF(AU6="absent(e)","absent(e)",IF(AU6="","",IF(AU6="incomplet","incomplet",ROUND((AU6/9),2))))</f>
        <v/>
      </c>
      <c r="AW6" s="118" t="str">
        <f>IF(OR($F6="a",$F6="A"),$F6,IF(AND('Encodage réponses Es'!$BN6="!",'Encodage réponses Es'!BL6=""),"!",IF('Encodage réponses Es'!BL6="","",'Encodage réponses Es'!BL6)))</f>
        <v/>
      </c>
      <c r="AX6" s="232" t="str">
        <f>IF(OR($F6="a",$F6="A"),$F6,IF(AND('Encodage réponses Es'!$BN6="!",'Encodage réponses Es'!BM6=""),"!",IF('Encodage réponses Es'!BM6="","",'Encodage réponses Es'!BM6)))</f>
        <v/>
      </c>
      <c r="AY6" s="110" t="str">
        <f t="shared" ref="AY6:AY39" si="20">IF(COUNTIF(AW6:AX6,"a")&gt;0,"absent(e)",IF(COUNTIF(AW6:AX6,"!")&gt;0,"incomplet",IF(COUNTIF(AW6:AX6,"")&gt;0,"",COUNTIF(AW6:AX6,1)+COUNTIF(AW6:AX6,8))))</f>
        <v/>
      </c>
      <c r="AZ6" s="90" t="str">
        <f t="shared" ref="AZ6:AZ39" si="21">IF(AY6="absent(e)","absent(e)",IF(AY6="","",IF(AY6="incomplet","incomplet",ROUND((AY6/2),2))))</f>
        <v/>
      </c>
      <c r="BA6" s="118" t="str">
        <f>IF(OR($F6="a",$F6="A"),$F6,IF(AND('Encodage réponses Es'!$BN6="!",'Encodage réponses Es'!AQ6=""),"!",IF('Encodage réponses Es'!AQ6="","",'Encodage réponses Es'!AQ6)))</f>
        <v/>
      </c>
      <c r="BB6" s="117" t="str">
        <f>IF(OR($F6="a",$F6="A"),$F6,IF(AND('Encodage réponses Es'!$BN6="!",'Encodage réponses Es'!BG6=""),"!",IF('Encodage réponses Es'!BG6="","",'Encodage réponses Es'!BG6)))</f>
        <v/>
      </c>
      <c r="BC6" s="120" t="str">
        <f>IF(OR($F6="a",$F6="A"),$F6,IF(AND('Encodage réponses Es'!$BN6="!",'Encodage réponses Es'!BH6=""),"!",IF('Encodage réponses Es'!BH6="","",'Encodage réponses Es'!BH6)))</f>
        <v/>
      </c>
      <c r="BD6" s="117" t="str">
        <f>IF(OR($F6="a",$F6="A"),$F6,IF(AND('Encodage réponses Es'!$BN6="!",'Encodage réponses Es'!BI6=""),"!",IF('Encodage réponses Es'!BI6="","",'Encodage réponses Es'!BI6)))</f>
        <v/>
      </c>
      <c r="BE6" s="120" t="str">
        <f>IF(OR($F6="a",$F6="A"),$F6,IF(AND('Encodage réponses Es'!$BN6="!",'Encodage réponses Es'!BJ6=""),"!",IF('Encodage réponses Es'!BJ6="","",'Encodage réponses Es'!BJ6)))</f>
        <v/>
      </c>
      <c r="BF6" s="117" t="str">
        <f>IF(OR($F6="a",$F6="A"),$F6,IF(AND('Encodage réponses Es'!$BN6="!",'Encodage réponses Es'!BK6=""),"!",IF('Encodage réponses Es'!BK6="","",'Encodage réponses Es'!BK6)))</f>
        <v/>
      </c>
      <c r="BG6" s="110" t="str">
        <f t="shared" ref="BG6:BG39" si="22">IF(COUNTIF(BA6:BF6,"a")&gt;0,"absent(e)",IF(COUNTIF(BA6:BF6,"!")&gt;0,"incomplet",IF(COUNTIF(BA6:BF6,"")&gt;0,"",COUNTIF(BA6:BF6,1)+COUNTIF(BA6:BF6,8)/2)))</f>
        <v/>
      </c>
      <c r="BH6" s="90" t="str">
        <f t="shared" ref="BH6:BH39" si="23">IF(BG6="absent(e)","absent(e)",IF(BG6="","",IF(BG6="incomplet","incomplet",ROUND((BG6/6),2))))</f>
        <v/>
      </c>
      <c r="BI6" s="170" t="str">
        <f>IF(OR($F6="a",$F6="A"),$F6,IF(AND('Encodage réponses Es'!$BN6="!",'Encodage réponses Es'!R6=""),"!",IF('Encodage réponses Es'!R6="","",'Encodage réponses Es'!R6)))</f>
        <v/>
      </c>
      <c r="BJ6" s="168" t="str">
        <f>IF(OR($F6="a",$F6="A"),$F6,IF(AND('Encodage réponses Es'!$BN6="!",'Encodage réponses Es'!S6=""),"!",IF('Encodage réponses Es'!S6="","",'Encodage réponses Es'!S6)))</f>
        <v/>
      </c>
      <c r="BK6" s="120" t="str">
        <f>IF(OR($F6="a",$F6="A"),$F6,IF(AND('Encodage réponses Es'!$BN6="!",'Encodage réponses Es'!T6=""),"!",IF('Encodage réponses Es'!T6="","",'Encodage réponses Es'!T6)))</f>
        <v/>
      </c>
      <c r="BL6" s="120" t="str">
        <f>IF(OR($F6="a",$F6="A"),$F6,IF(AND('Encodage réponses Es'!$BN6="!",'Encodage réponses Es'!U6=""),"!",IF('Encodage réponses Es'!U6="","",'Encodage réponses Es'!U6)))</f>
        <v/>
      </c>
      <c r="BM6" s="120" t="str">
        <f>IF(OR($F6="a",$F6="A"),$F6,IF(AND('Encodage réponses Es'!$BN6="!",'Encodage réponses Es'!V6=""),"!",IF('Encodage réponses Es'!V6="","",'Encodage réponses Es'!V6)))</f>
        <v/>
      </c>
      <c r="BN6" s="120" t="str">
        <f>IF(OR($F6="a",$F6="A"),$F6,IF(AND('Encodage réponses Es'!$BN6="!",'Encodage réponses Es'!W6=""),"!",IF('Encodage réponses Es'!W6="","",'Encodage réponses Es'!W6)))</f>
        <v/>
      </c>
      <c r="BO6" s="120" t="str">
        <f>IF(OR($F6="a",$F6="A"),$F6,IF(AND('Encodage réponses Es'!$BN6="!",'Encodage réponses Es'!X6=""),"!",IF('Encodage réponses Es'!X6="","",'Encodage réponses Es'!X6)))</f>
        <v/>
      </c>
      <c r="BP6" s="120" t="str">
        <f>IF(OR($F6="a",$F6="A"),$F6,IF(AND('Encodage réponses Es'!$BN6="!",'Encodage réponses Es'!Y6=""),"!",IF('Encodage réponses Es'!Y6="","",'Encodage réponses Es'!Y6)))</f>
        <v/>
      </c>
      <c r="BQ6" s="120" t="str">
        <f>IF(OR($F6="a",$F6="A"),$F6,IF(AND('Encodage réponses Es'!$BN6="!",'Encodage réponses Es'!Z6=""),"!",IF('Encodage réponses Es'!Z6="","",'Encodage réponses Es'!Z6)))</f>
        <v/>
      </c>
      <c r="BR6" s="120" t="str">
        <f>IF(OR($F6="a",$F6="A"),$F6,IF(AND('Encodage réponses Es'!$BN6="!",'Encodage réponses Es'!AO6=""),"!",IF('Encodage réponses Es'!AO6="","",'Encodage réponses Es'!AO6)))</f>
        <v/>
      </c>
      <c r="BS6" s="120" t="str">
        <f>IF(OR($F6="a",$F6="A"),$F6,IF(AND('Encodage réponses Es'!$BN6="!",'Encodage réponses Es'!AP6=""),"!",IF('Encodage réponses Es'!AP6="","",'Encodage réponses Es'!AP6)))</f>
        <v/>
      </c>
      <c r="BT6" s="120" t="str">
        <f>IF(OR($F6="a",$F6="A"),$F6,IF(AND('Encodage réponses Es'!$BN6="!",'Encodage réponses Es'!BA6=""),"!",IF('Encodage réponses Es'!BA6="","",'Encodage réponses Es'!BA6)))</f>
        <v/>
      </c>
      <c r="BU6" s="110" t="str">
        <f t="shared" ref="BU6:BU39" si="24">IF(COUNTIF(BI6:BT6,"a")&gt;0,"absent(e)",IF(COUNTIF(BI6:BT6,"!")&gt;0,"incomplet",IF(COUNTIF(BI6:BT6,"")&gt;0,"",COUNTIF(BI6:BT6,1)+COUNTIF(BI6:BT6,8))))</f>
        <v/>
      </c>
      <c r="BV6" s="90" t="str">
        <f t="shared" ref="BV6:BV39" si="25">IF(BU6="absent(e)","absent(e)",IF(BU6="","",IF(BU6="incomplet","incomplet",ROUND((BU6/12),2))))</f>
        <v/>
      </c>
      <c r="BW6" s="117" t="str">
        <f>IF(OR($F6="a",$F6="A"),$F6,IF(AND('Encodage réponses Es'!$BN6="!",'Encodage réponses Es'!AD6=""),"!",IF('Encodage réponses Es'!AD6="","",'Encodage réponses Es'!AD6)))</f>
        <v/>
      </c>
      <c r="BX6" s="117" t="str">
        <f>IF(OR($F6="a",$F6="A"),$F6,IF(AND('Encodage réponses Es'!$BN6="!",'Encodage réponses Es'!AE6=""),"!",IF('Encodage réponses Es'!AE6="","",'Encodage réponses Es'!AE6)))</f>
        <v/>
      </c>
      <c r="BY6" s="117" t="str">
        <f>IF(OR($F6="a",$F6="A"),$F6,IF(AND('Encodage réponses Es'!$BN6="!",'Encodage réponses Es'!AF6=""),"!",IF('Encodage réponses Es'!AF6="","",'Encodage réponses Es'!AF6)))</f>
        <v/>
      </c>
      <c r="BZ6" s="117" t="str">
        <f>IF(OR($F6="a",$F6="A"),$F6,IF(AND('Encodage réponses Es'!$BN6="!",'Encodage réponses Es'!AN6=""),"!",IF('Encodage réponses Es'!AN6="","",'Encodage réponses Es'!AN6)))</f>
        <v/>
      </c>
      <c r="CA6" s="117" t="str">
        <f>IF(OR($F6="a",$F6="A"),$F6,IF(AND('Encodage réponses Es'!$BN6="!",'Encodage réponses Es'!AV6=""),"!",IF('Encodage réponses Es'!AV6="","",'Encodage réponses Es'!AV6)))</f>
        <v/>
      </c>
      <c r="CB6" s="116" t="str">
        <f>IF(OR($F6="a",$F6="A"),$F6,IF(AND('Encodage réponses Es'!$BN6="!",'Encodage réponses Es'!AW6=""),"!",IF('Encodage réponses Es'!AW6="","",'Encodage réponses Es'!AW6)))</f>
        <v/>
      </c>
      <c r="CC6" s="92" t="str">
        <f>IF(OR($F6="a",$F6="A"),$F6,IF(AND('Encodage réponses Es'!$BN6="!",'Encodage réponses Es'!AX6=""),"!",IF('Encodage réponses Es'!AX6="","",'Encodage réponses Es'!AX6)))</f>
        <v/>
      </c>
      <c r="CD6" s="92" t="str">
        <f>IF(OR($F6="a",$F6="A"),$F6,IF(AND('Encodage réponses Es'!$BN6="!",'Encodage réponses Es'!AY6=""),"!",IF('Encodage réponses Es'!AY6="","",'Encodage réponses Es'!AY6)))</f>
        <v/>
      </c>
      <c r="CE6" s="237" t="str">
        <f>IF(OR($F6="a",$F6="A"),$F6,IF(AND('Encodage réponses Es'!$BN6="!",'Encodage réponses Es'!AZ6=""),"!",IF('Encodage réponses Es'!AZ6="","",'Encodage réponses Es'!AZ6)))</f>
        <v/>
      </c>
      <c r="CF6" s="110" t="str">
        <f t="shared" ref="CF6:CF39" si="26">IF(COUNTIF(BW6:CE6,"a")&gt;0,"absent(e)",IF(COUNTIF(BW6:CE6,"!")&gt;0,"incomplet",IF(COUNTIF(BW6:CE6,"")&gt;0,"",COUNTIF(BW6:CE6,1)+COUNTIF(BW6:CE6,8)/2)))</f>
        <v/>
      </c>
      <c r="CG6" s="90" t="str">
        <f t="shared" ref="CG6:CG39" si="27">IF(CF6="absent(e)","absent(e)",IF(CF6="","",IF(CF6="incomplet","incomplet",ROUND((CF6/9),2))))</f>
        <v/>
      </c>
      <c r="CH6" s="117" t="str">
        <f>IF(OR($F6="a",$F6="A"),$F6,IF(AND('Encodage réponses Es'!$BN6="!",'Encodage réponses Es'!AA6=""),"!",IF('Encodage réponses Es'!AA6="","",'Encodage réponses Es'!AA6)))</f>
        <v/>
      </c>
      <c r="CI6" s="117" t="str">
        <f>IF(OR($F6="a",$F6="A"),$F6,IF(AND('Encodage réponses Es'!$BN6="!",'Encodage réponses Es'!AB6=""),"!",IF('Encodage réponses Es'!AB6="","",'Encodage réponses Es'!AB6)))</f>
        <v/>
      </c>
      <c r="CJ6" s="117" t="str">
        <f>IF(OR($F6="a",$F6="A"),$F6,IF(AND('Encodage réponses Es'!$BN6="!",'Encodage réponses Es'!AC6=""),"!",IF('Encodage réponses Es'!AC6="","",'Encodage réponses Es'!AC6)))</f>
        <v/>
      </c>
      <c r="CK6" s="117" t="str">
        <f>IF(OR($F6="a",$F6="A"),$F6,IF(AND('Encodage réponses Es'!$BN6="!",'Encodage réponses Es'!AJ6=""),"!",IF('Encodage réponses Es'!AJ6="","",'Encodage réponses Es'!AJ6)))</f>
        <v/>
      </c>
      <c r="CL6" s="117" t="str">
        <f>IF(OR($F6="a",$F6="A"),$F6,IF(AND('Encodage réponses Es'!$BN6="!",'Encodage réponses Es'!AK6=""),"!",IF('Encodage réponses Es'!AK6="","",'Encodage réponses Es'!AK6)))</f>
        <v/>
      </c>
      <c r="CM6" s="116" t="str">
        <f>IF(OR($F6="a",$F6="A"),$F6,IF(AND('Encodage réponses Es'!$BN6="!",'Encodage réponses Es'!AL6=""),"!",IF('Encodage réponses Es'!AL6="","",'Encodage réponses Es'!AL6)))</f>
        <v/>
      </c>
      <c r="CN6" s="92" t="str">
        <f>IF(OR($F6="a",$F6="A"),$F6,IF(AND('Encodage réponses Es'!$BN6="!",'Encodage réponses Es'!AM6=""),"!",IF('Encodage réponses Es'!AM6="","",'Encodage réponses Es'!AM6)))</f>
        <v/>
      </c>
      <c r="CO6" s="116" t="str">
        <f>IF(OR($F6="a",$F6="A"),$F6,IF(AND('Encodage réponses Es'!$BN6="!",'Encodage réponses Es'!AR6=""),"!",IF('Encodage réponses Es'!AR6="","",'Encodage réponses Es'!AR6)))</f>
        <v/>
      </c>
      <c r="CP6" s="92" t="str">
        <f>IF(OR($F6="a",$F6="A"),$F6,IF(AND('Encodage réponses Es'!$BN6="!",'Encodage réponses Es'!AS6=""),"!",IF('Encodage réponses Es'!AS6="","",'Encodage réponses Es'!AS6)))</f>
        <v/>
      </c>
      <c r="CQ6" s="116" t="str">
        <f>IF(OR($F6="a",$F6="A"),$F6,IF(AND('Encodage réponses Es'!$BN6="!",'Encodage réponses Es'!AT6=""),"!",IF('Encodage réponses Es'!AT6="","",'Encodage réponses Es'!AT6)))</f>
        <v/>
      </c>
      <c r="CR6" s="92" t="str">
        <f>IF(OR($F6="a",$F6="A"),$F6,IF(AND('Encodage réponses Es'!$BN6="!",'Encodage réponses Es'!BB3=""),"!",IF('Encodage réponses Es'!BB6="","",'Encodage réponses Es'!BB6)))</f>
        <v/>
      </c>
      <c r="CS6" s="116" t="str">
        <f>IF(OR($F6="a",$F6="A"),$F6,IF(AND('Encodage réponses Es'!$BN6="!",'Encodage réponses Es'!BC3=""),"!",IF('Encodage réponses Es'!BC6="","",'Encodage réponses Es'!BC6)))</f>
        <v/>
      </c>
      <c r="CT6" s="92" t="str">
        <f>IF(OR($F6="a",$F6="A"),$F6,IF(AND('Encodage réponses Es'!$BN6="!",'Encodage réponses Es'!BD3=""),"!",IF('Encodage réponses Es'!BD6="","",'Encodage réponses Es'!BD6)))</f>
        <v/>
      </c>
      <c r="CU6" s="92" t="str">
        <f>IF(OR($F6="a",$F6="A"),$F6,IF(AND('Encodage réponses Es'!$BN6="!",'Encodage réponses Es'!BE3=""),"!",IF('Encodage réponses Es'!BE6="","",'Encodage réponses Es'!BE6)))</f>
        <v/>
      </c>
      <c r="CV6" s="237" t="str">
        <f>IF(OR($F6="a",$F6="A"),$F6,IF(AND('Encodage réponses Es'!$BN6="!",'Encodage réponses Es'!BF3=""),"!",IF('Encodage réponses Es'!BF6="","",'Encodage réponses Es'!BF6)))</f>
        <v/>
      </c>
      <c r="CW6" s="110" t="str">
        <f t="shared" ref="CW6:CW39" si="28">IF(COUNTIF(CH6:CV6,"a")&gt;0,"absent(e)",IF(COUNTIF(CH6:CV6,"!")&gt;0,"incomplet",IF(COUNTIF(CH6:CV6,"")&gt;0,"",COUNTIF(CH6:CV6,1)+COUNTIF(CH6:CV6,8)/2)))</f>
        <v/>
      </c>
      <c r="CX6" s="90" t="str">
        <f t="shared" ref="CX6:CX39" si="29">IF(CW6="absent(e)","absent(e)",IF(CW6="","",IF(CW6="incomplet","incomplet",ROUND((CW6/15),2))))</f>
        <v/>
      </c>
    </row>
    <row r="7" spans="1:102" ht="11.25" customHeight="1" x14ac:dyDescent="0.2">
      <c r="A7" s="484" t="s">
        <v>99</v>
      </c>
      <c r="B7" s="485"/>
      <c r="C7" s="16">
        <v>3</v>
      </c>
      <c r="D7" s="299" t="str">
        <f>IF('Encodage réponses Es'!G7=0,"",'Encodage réponses Es'!G7)</f>
        <v/>
      </c>
      <c r="E7" s="403" t="str">
        <f>IF('Encodage réponses Es'!H7="","",'Encodage réponses Es'!H7)</f>
        <v/>
      </c>
      <c r="F7" s="298" t="str">
        <f>IF('Encodage réponses Es'!L7="","",'Encodage réponses Es'!L7)</f>
        <v/>
      </c>
      <c r="G7" s="58"/>
      <c r="H7" s="110" t="str">
        <f t="shared" si="0"/>
        <v/>
      </c>
      <c r="I7" s="397" t="str">
        <f t="shared" si="1"/>
        <v/>
      </c>
      <c r="J7" s="112"/>
      <c r="K7" s="110" t="str">
        <f t="shared" si="2"/>
        <v/>
      </c>
      <c r="L7" s="90" t="str">
        <f t="shared" si="3"/>
        <v/>
      </c>
      <c r="M7" s="112"/>
      <c r="N7" s="110" t="str">
        <f t="shared" si="4"/>
        <v/>
      </c>
      <c r="O7" s="90" t="str">
        <f t="shared" si="5"/>
        <v/>
      </c>
      <c r="P7" s="112"/>
      <c r="Q7" s="110" t="str">
        <f t="shared" si="6"/>
        <v/>
      </c>
      <c r="R7" s="90" t="str">
        <f t="shared" si="7"/>
        <v/>
      </c>
      <c r="S7" s="112"/>
      <c r="T7" s="110" t="str">
        <f t="shared" si="8"/>
        <v/>
      </c>
      <c r="U7" s="90" t="str">
        <f t="shared" si="9"/>
        <v/>
      </c>
      <c r="V7" s="112"/>
      <c r="W7" s="110" t="str">
        <f t="shared" si="10"/>
        <v/>
      </c>
      <c r="X7" s="90" t="str">
        <f t="shared" si="11"/>
        <v/>
      </c>
      <c r="Y7" s="112"/>
      <c r="Z7" s="110" t="str">
        <f t="shared" si="12"/>
        <v/>
      </c>
      <c r="AA7" s="90" t="str">
        <f t="shared" si="13"/>
        <v/>
      </c>
      <c r="AB7" s="112"/>
      <c r="AC7" s="110" t="str">
        <f>IF($BN7="a","absent(e)",IF(OR('Encodage réponses Es'!BQ7="",'Encodage réponses Es'!BR7=""),"",IF('Encodage réponses Es'!BN7="!","incomplet",'Encodage réponses Es'!BQ7+'Encodage réponses Es'!BR7/2)))</f>
        <v/>
      </c>
      <c r="AD7" s="90" t="str">
        <f t="shared" si="14"/>
        <v/>
      </c>
      <c r="AE7" s="366" t="str">
        <f>IF($BN7="a","absent(e)",IF(OR('Encodage réponses Es'!BO7="",'Encodage réponses Es'!BP7=""),"",IF('Encodage réponses Es'!BN7="!","incomplet",'Encodage réponses Es'!BO7+'Encodage réponses Es'!BP7/2)))</f>
        <v/>
      </c>
      <c r="AF7" s="343" t="str">
        <f t="shared" si="15"/>
        <v/>
      </c>
      <c r="AG7" s="110" t="str">
        <f>IF($BN7="a","absent(e)",IF(OR('Encodage réponses Es'!BS7="",'Encodage réponses Es'!BT7=""),"",IF('Encodage réponses Es'!BN7="!","incomplet",'Encodage réponses Es'!BS7+'Encodage réponses Es'!BT7/2)))</f>
        <v/>
      </c>
      <c r="AH7" s="90" t="str">
        <f t="shared" si="16"/>
        <v/>
      </c>
      <c r="AI7" s="110" t="str">
        <f>IF($BN7="a","absent(e)",IF(OR('Encodage réponses Es'!BU7="",'Encodage réponses Es'!BV7=""),"",IF('Encodage réponses Es'!BN7="!","incomplet",'Encodage réponses Es'!BU7+'Encodage réponses Es'!BV7/2)))</f>
        <v/>
      </c>
      <c r="AJ7" s="90" t="str">
        <f t="shared" si="17"/>
        <v/>
      </c>
      <c r="AK7" s="113"/>
      <c r="AL7" s="118" t="str">
        <f>IF(OR($F7="a",$F7="A"),$F7,IF(AND('Encodage réponses Es'!$BN7="!",'Encodage réponses Es'!M7=""),"!",IF('Encodage réponses Es'!M7="","",'Encodage réponses Es'!M7)))</f>
        <v/>
      </c>
      <c r="AM7" s="117" t="str">
        <f>IF(OR($F7="a",$F7="A"),$F7,IF(AND('Encodage réponses Es'!$BN7="!",'Encodage réponses Es'!N7=""),"!",IF('Encodage réponses Es'!N7="","",'Encodage réponses Es'!N7)))</f>
        <v/>
      </c>
      <c r="AN7" s="346" t="str">
        <f>IF(OR($F7="a",$F7="A"),$F7,IF(AND('Encodage réponses Es'!$BN7="!",'Encodage réponses Es'!O7=""),"!",IF('Encodage réponses Es'!O7="","",'Encodage réponses Es'!O7)))</f>
        <v/>
      </c>
      <c r="AO7" s="350" t="str">
        <f>IF(OR($F7="a",$F7="A"),$F7,IF(AND('Encodage réponses Es'!$BN7="!",'Encodage réponses Es'!P7=""),"!",IF('Encodage réponses Es'!P7="","",'Encodage réponses Es'!P7)))</f>
        <v/>
      </c>
      <c r="AP7" s="230" t="str">
        <f>IF(OR($F7="a",$F7="A"),$F7,IF(AND('Encodage réponses Es'!$BN7="!",'Encodage réponses Es'!Q7=""),"!",IF('Encodage réponses Es'!Q7="","",'Encodage réponses Es'!Q7)))</f>
        <v/>
      </c>
      <c r="AQ7" s="350" t="str">
        <f>IF(OR($F7="a",$F7="A"),$F7,IF(AND('Encodage réponses Es'!$BN7="!",'Encodage réponses Es'!AG7=""),"!",IF('Encodage réponses Es'!AG7="","",'Encodage réponses Es'!AG7)))</f>
        <v/>
      </c>
      <c r="AR7" s="120" t="str">
        <f>IF(OR($F7="a",$F7="A"),$F7,IF(AND('Encodage réponses Es'!$BN7="!",'Encodage réponses Es'!AH7=""),"!",IF('Encodage réponses Es'!AH7="","",'Encodage réponses Es'!AH7)))</f>
        <v/>
      </c>
      <c r="AS7" s="120" t="str">
        <f>IF(OR($F7="a",$F7="A"),$F7,IF(AND('Encodage réponses Es'!$BN7="!",'Encodage réponses Es'!AI7=""),"!",IF('Encodage réponses Es'!AI7="","",'Encodage réponses Es'!AI7)))</f>
        <v/>
      </c>
      <c r="AT7" s="120" t="str">
        <f>IF(OR($F7="a",$F7="A"),$F7,IF(AND('Encodage réponses Es'!$BN7="!",'Encodage réponses Es'!AU7=""),"!",IF('Encodage réponses Es'!AU7="","",'Encodage réponses Es'!AU7)))</f>
        <v/>
      </c>
      <c r="AU7" s="236" t="str">
        <f t="shared" si="18"/>
        <v/>
      </c>
      <c r="AV7" s="90" t="str">
        <f t="shared" si="19"/>
        <v/>
      </c>
      <c r="AW7" s="118" t="str">
        <f>IF(OR($F7="a",$F7="A"),$F7,IF(AND('Encodage réponses Es'!$BN7="!",'Encodage réponses Es'!BL7=""),"!",IF('Encodage réponses Es'!BL7="","",'Encodage réponses Es'!BL7)))</f>
        <v/>
      </c>
      <c r="AX7" s="232" t="str">
        <f>IF(OR($F7="a",$F7="A"),$F7,IF(AND('Encodage réponses Es'!$BN7="!",'Encodage réponses Es'!BM7=""),"!",IF('Encodage réponses Es'!BM7="","",'Encodage réponses Es'!BM7)))</f>
        <v/>
      </c>
      <c r="AY7" s="110" t="str">
        <f t="shared" si="20"/>
        <v/>
      </c>
      <c r="AZ7" s="90" t="str">
        <f t="shared" si="21"/>
        <v/>
      </c>
      <c r="BA7" s="118" t="str">
        <f>IF(OR($F7="a",$F7="A"),$F7,IF(AND('Encodage réponses Es'!$BN7="!",'Encodage réponses Es'!AQ7=""),"!",IF('Encodage réponses Es'!AQ7="","",'Encodage réponses Es'!AQ7)))</f>
        <v/>
      </c>
      <c r="BB7" s="117" t="str">
        <f>IF(OR($F7="a",$F7="A"),$F7,IF(AND('Encodage réponses Es'!$BN7="!",'Encodage réponses Es'!BG7=""),"!",IF('Encodage réponses Es'!BG7="","",'Encodage réponses Es'!BG7)))</f>
        <v/>
      </c>
      <c r="BC7" s="120" t="str">
        <f>IF(OR($F7="a",$F7="A"),$F7,IF(AND('Encodage réponses Es'!$BN7="!",'Encodage réponses Es'!BH7=""),"!",IF('Encodage réponses Es'!BH7="","",'Encodage réponses Es'!BH7)))</f>
        <v/>
      </c>
      <c r="BD7" s="117" t="str">
        <f>IF(OR($F7="a",$F7="A"),$F7,IF(AND('Encodage réponses Es'!$BN7="!",'Encodage réponses Es'!BI7=""),"!",IF('Encodage réponses Es'!BI7="","",'Encodage réponses Es'!BI7)))</f>
        <v/>
      </c>
      <c r="BE7" s="120" t="str">
        <f>IF(OR($F7="a",$F7="A"),$F7,IF(AND('Encodage réponses Es'!$BN7="!",'Encodage réponses Es'!BJ7=""),"!",IF('Encodage réponses Es'!BJ7="","",'Encodage réponses Es'!BJ7)))</f>
        <v/>
      </c>
      <c r="BF7" s="117" t="str">
        <f>IF(OR($F7="a",$F7="A"),$F7,IF(AND('Encodage réponses Es'!$BN7="!",'Encodage réponses Es'!BK7=""),"!",IF('Encodage réponses Es'!BK7="","",'Encodage réponses Es'!BK7)))</f>
        <v/>
      </c>
      <c r="BG7" s="110" t="str">
        <f t="shared" si="22"/>
        <v/>
      </c>
      <c r="BH7" s="90" t="str">
        <f t="shared" si="23"/>
        <v/>
      </c>
      <c r="BI7" s="170" t="str">
        <f>IF(OR($F7="a",$F7="A"),$F7,IF(AND('Encodage réponses Es'!$BN7="!",'Encodage réponses Es'!R7=""),"!",IF('Encodage réponses Es'!R7="","",'Encodage réponses Es'!R7)))</f>
        <v/>
      </c>
      <c r="BJ7" s="168" t="str">
        <f>IF(OR($F7="a",$F7="A"),$F7,IF(AND('Encodage réponses Es'!$BN7="!",'Encodage réponses Es'!S7=""),"!",IF('Encodage réponses Es'!S7="","",'Encodage réponses Es'!S7)))</f>
        <v/>
      </c>
      <c r="BK7" s="120" t="str">
        <f>IF(OR($F7="a",$F7="A"),$F7,IF(AND('Encodage réponses Es'!$BN7="!",'Encodage réponses Es'!T7=""),"!",IF('Encodage réponses Es'!T7="","",'Encodage réponses Es'!T7)))</f>
        <v/>
      </c>
      <c r="BL7" s="120" t="str">
        <f>IF(OR($F7="a",$F7="A"),$F7,IF(AND('Encodage réponses Es'!$BN7="!",'Encodage réponses Es'!U7=""),"!",IF('Encodage réponses Es'!U7="","",'Encodage réponses Es'!U7)))</f>
        <v/>
      </c>
      <c r="BM7" s="120" t="str">
        <f>IF(OR($F7="a",$F7="A"),$F7,IF(AND('Encodage réponses Es'!$BN7="!",'Encodage réponses Es'!V7=""),"!",IF('Encodage réponses Es'!V7="","",'Encodage réponses Es'!V7)))</f>
        <v/>
      </c>
      <c r="BN7" s="120" t="str">
        <f>IF(OR($F7="a",$F7="A"),$F7,IF(AND('Encodage réponses Es'!$BN7="!",'Encodage réponses Es'!W7=""),"!",IF('Encodage réponses Es'!W7="","",'Encodage réponses Es'!W7)))</f>
        <v/>
      </c>
      <c r="BO7" s="120" t="str">
        <f>IF(OR($F7="a",$F7="A"),$F7,IF(AND('Encodage réponses Es'!$BN7="!",'Encodage réponses Es'!X7=""),"!",IF('Encodage réponses Es'!X7="","",'Encodage réponses Es'!X7)))</f>
        <v/>
      </c>
      <c r="BP7" s="120" t="str">
        <f>IF(OR($F7="a",$F7="A"),$F7,IF(AND('Encodage réponses Es'!$BN7="!",'Encodage réponses Es'!Y7=""),"!",IF('Encodage réponses Es'!Y7="","",'Encodage réponses Es'!Y7)))</f>
        <v/>
      </c>
      <c r="BQ7" s="120" t="str">
        <f>IF(OR($F7="a",$F7="A"),$F7,IF(AND('Encodage réponses Es'!$BN7="!",'Encodage réponses Es'!Z7=""),"!",IF('Encodage réponses Es'!Z7="","",'Encodage réponses Es'!Z7)))</f>
        <v/>
      </c>
      <c r="BR7" s="120" t="str">
        <f>IF(OR($F7="a",$F7="A"),$F7,IF(AND('Encodage réponses Es'!$BN7="!",'Encodage réponses Es'!AO7=""),"!",IF('Encodage réponses Es'!AO7="","",'Encodage réponses Es'!AO7)))</f>
        <v/>
      </c>
      <c r="BS7" s="120" t="str">
        <f>IF(OR($F7="a",$F7="A"),$F7,IF(AND('Encodage réponses Es'!$BN7="!",'Encodage réponses Es'!AP7=""),"!",IF('Encodage réponses Es'!AP7="","",'Encodage réponses Es'!AP7)))</f>
        <v/>
      </c>
      <c r="BT7" s="120" t="str">
        <f>IF(OR($F7="a",$F7="A"),$F7,IF(AND('Encodage réponses Es'!$BN7="!",'Encodage réponses Es'!BA7=""),"!",IF('Encodage réponses Es'!BA7="","",'Encodage réponses Es'!BA7)))</f>
        <v/>
      </c>
      <c r="BU7" s="110" t="str">
        <f t="shared" si="24"/>
        <v/>
      </c>
      <c r="BV7" s="90" t="str">
        <f t="shared" si="25"/>
        <v/>
      </c>
      <c r="BW7" s="117" t="str">
        <f>IF(OR($F7="a",$F7="A"),$F7,IF(AND('Encodage réponses Es'!$BN7="!",'Encodage réponses Es'!AD7=""),"!",IF('Encodage réponses Es'!AD7="","",'Encodage réponses Es'!AD7)))</f>
        <v/>
      </c>
      <c r="BX7" s="117" t="str">
        <f>IF(OR($F7="a",$F7="A"),$F7,IF(AND('Encodage réponses Es'!$BN7="!",'Encodage réponses Es'!AE7=""),"!",IF('Encodage réponses Es'!AE7="","",'Encodage réponses Es'!AE7)))</f>
        <v/>
      </c>
      <c r="BY7" s="117" t="str">
        <f>IF(OR($F7="a",$F7="A"),$F7,IF(AND('Encodage réponses Es'!$BN7="!",'Encodage réponses Es'!AF7=""),"!",IF('Encodage réponses Es'!AF7="","",'Encodage réponses Es'!AF7)))</f>
        <v/>
      </c>
      <c r="BZ7" s="117" t="str">
        <f>IF(OR($F7="a",$F7="A"),$F7,IF(AND('Encodage réponses Es'!$BN7="!",'Encodage réponses Es'!AN7=""),"!",IF('Encodage réponses Es'!AN7="","",'Encodage réponses Es'!AN7)))</f>
        <v/>
      </c>
      <c r="CA7" s="117" t="str">
        <f>IF(OR($F7="a",$F7="A"),$F7,IF(AND('Encodage réponses Es'!$BN7="!",'Encodage réponses Es'!AV7=""),"!",IF('Encodage réponses Es'!AV7="","",'Encodage réponses Es'!AV7)))</f>
        <v/>
      </c>
      <c r="CB7" s="116" t="str">
        <f>IF(OR($F7="a",$F7="A"),$F7,IF(AND('Encodage réponses Es'!$BN7="!",'Encodage réponses Es'!AW7=""),"!",IF('Encodage réponses Es'!AW7="","",'Encodage réponses Es'!AW7)))</f>
        <v/>
      </c>
      <c r="CC7" s="92" t="str">
        <f>IF(OR($F7="a",$F7="A"),$F7,IF(AND('Encodage réponses Es'!$BN7="!",'Encodage réponses Es'!AX7=""),"!",IF('Encodage réponses Es'!AX7="","",'Encodage réponses Es'!AX7)))</f>
        <v/>
      </c>
      <c r="CD7" s="92" t="str">
        <f>IF(OR($F7="a",$F7="A"),$F7,IF(AND('Encodage réponses Es'!$BN7="!",'Encodage réponses Es'!AY7=""),"!",IF('Encodage réponses Es'!AY7="","",'Encodage réponses Es'!AY7)))</f>
        <v/>
      </c>
      <c r="CE7" s="237" t="str">
        <f>IF(OR($F7="a",$F7="A"),$F7,IF(AND('Encodage réponses Es'!$BN7="!",'Encodage réponses Es'!AZ7=""),"!",IF('Encodage réponses Es'!AZ7="","",'Encodage réponses Es'!AZ7)))</f>
        <v/>
      </c>
      <c r="CF7" s="110" t="str">
        <f t="shared" si="26"/>
        <v/>
      </c>
      <c r="CG7" s="90" t="str">
        <f t="shared" si="27"/>
        <v/>
      </c>
      <c r="CH7" s="117" t="str">
        <f>IF(OR($F7="a",$F7="A"),$F7,IF(AND('Encodage réponses Es'!$BN7="!",'Encodage réponses Es'!AA7=""),"!",IF('Encodage réponses Es'!AA7="","",'Encodage réponses Es'!AA7)))</f>
        <v/>
      </c>
      <c r="CI7" s="117" t="str">
        <f>IF(OR($F7="a",$F7="A"),$F7,IF(AND('Encodage réponses Es'!$BN7="!",'Encodage réponses Es'!AB7=""),"!",IF('Encodage réponses Es'!AB7="","",'Encodage réponses Es'!AB7)))</f>
        <v/>
      </c>
      <c r="CJ7" s="117" t="str">
        <f>IF(OR($F7="a",$F7="A"),$F7,IF(AND('Encodage réponses Es'!$BN7="!",'Encodage réponses Es'!AC7=""),"!",IF('Encodage réponses Es'!AC7="","",'Encodage réponses Es'!AC7)))</f>
        <v/>
      </c>
      <c r="CK7" s="117" t="str">
        <f>IF(OR($F7="a",$F7="A"),$F7,IF(AND('Encodage réponses Es'!$BN7="!",'Encodage réponses Es'!AJ7=""),"!",IF('Encodage réponses Es'!AJ7="","",'Encodage réponses Es'!AJ7)))</f>
        <v/>
      </c>
      <c r="CL7" s="117" t="str">
        <f>IF(OR($F7="a",$F7="A"),$F7,IF(AND('Encodage réponses Es'!$BN7="!",'Encodage réponses Es'!AK7=""),"!",IF('Encodage réponses Es'!AK7="","",'Encodage réponses Es'!AK7)))</f>
        <v/>
      </c>
      <c r="CM7" s="116" t="str">
        <f>IF(OR($F7="a",$F7="A"),$F7,IF(AND('Encodage réponses Es'!$BN7="!",'Encodage réponses Es'!AL7=""),"!",IF('Encodage réponses Es'!AL7="","",'Encodage réponses Es'!AL7)))</f>
        <v/>
      </c>
      <c r="CN7" s="92" t="str">
        <f>IF(OR($F7="a",$F7="A"),$F7,IF(AND('Encodage réponses Es'!$BN7="!",'Encodage réponses Es'!AM7=""),"!",IF('Encodage réponses Es'!AM7="","",'Encodage réponses Es'!AM7)))</f>
        <v/>
      </c>
      <c r="CO7" s="116" t="str">
        <f>IF(OR($F7="a",$F7="A"),$F7,IF(AND('Encodage réponses Es'!$BN7="!",'Encodage réponses Es'!AR7=""),"!",IF('Encodage réponses Es'!AR7="","",'Encodage réponses Es'!AR7)))</f>
        <v/>
      </c>
      <c r="CP7" s="92" t="str">
        <f>IF(OR($F7="a",$F7="A"),$F7,IF(AND('Encodage réponses Es'!$BN7="!",'Encodage réponses Es'!AS7=""),"!",IF('Encodage réponses Es'!AS7="","",'Encodage réponses Es'!AS7)))</f>
        <v/>
      </c>
      <c r="CQ7" s="116" t="str">
        <f>IF(OR($F7="a",$F7="A"),$F7,IF(AND('Encodage réponses Es'!$BN7="!",'Encodage réponses Es'!AT7=""),"!",IF('Encodage réponses Es'!AT7="","",'Encodage réponses Es'!AT7)))</f>
        <v/>
      </c>
      <c r="CR7" s="92" t="str">
        <f>IF(OR($F7="a",$F7="A"),$F7,IF(AND('Encodage réponses Es'!$BN7="!",'Encodage réponses Es'!BB4=""),"!",IF('Encodage réponses Es'!BB7="","",'Encodage réponses Es'!BB7)))</f>
        <v/>
      </c>
      <c r="CS7" s="116" t="str">
        <f>IF(OR($F7="a",$F7="A"),$F7,IF(AND('Encodage réponses Es'!$BN7="!",'Encodage réponses Es'!BC4=""),"!",IF('Encodage réponses Es'!BC7="","",'Encodage réponses Es'!BC7)))</f>
        <v/>
      </c>
      <c r="CT7" s="92" t="str">
        <f>IF(OR($F7="a",$F7="A"),$F7,IF(AND('Encodage réponses Es'!$BN7="!",'Encodage réponses Es'!BD4=""),"!",IF('Encodage réponses Es'!BD7="","",'Encodage réponses Es'!BD7)))</f>
        <v/>
      </c>
      <c r="CU7" s="92" t="str">
        <f>IF(OR($F7="a",$F7="A"),$F7,IF(AND('Encodage réponses Es'!$BN7="!",'Encodage réponses Es'!BE4=""),"!",IF('Encodage réponses Es'!BE7="","",'Encodage réponses Es'!BE7)))</f>
        <v/>
      </c>
      <c r="CV7" s="237" t="str">
        <f>IF(OR($F7="a",$F7="A"),$F7,IF(AND('Encodage réponses Es'!$BN7="!",'Encodage réponses Es'!BF4=""),"!",IF('Encodage réponses Es'!BF7="","",'Encodage réponses Es'!BF7)))</f>
        <v/>
      </c>
      <c r="CW7" s="110" t="str">
        <f t="shared" si="28"/>
        <v/>
      </c>
      <c r="CX7" s="90" t="str">
        <f t="shared" si="29"/>
        <v/>
      </c>
    </row>
    <row r="8" spans="1:102" ht="11.25" customHeight="1" x14ac:dyDescent="0.2">
      <c r="A8" s="484"/>
      <c r="B8" s="485"/>
      <c r="C8" s="16">
        <v>4</v>
      </c>
      <c r="D8" s="299" t="str">
        <f>IF('Encodage réponses Es'!G8=0,"",'Encodage réponses Es'!G8)</f>
        <v/>
      </c>
      <c r="E8" s="403" t="str">
        <f>IF('Encodage réponses Es'!H8="","",'Encodage réponses Es'!H8)</f>
        <v/>
      </c>
      <c r="F8" s="298" t="str">
        <f>IF('Encodage réponses Es'!L8="","",'Encodage réponses Es'!L8)</f>
        <v/>
      </c>
      <c r="G8" s="58"/>
      <c r="H8" s="110" t="str">
        <f t="shared" si="0"/>
        <v/>
      </c>
      <c r="I8" s="397" t="str">
        <f t="shared" si="1"/>
        <v/>
      </c>
      <c r="J8" s="112"/>
      <c r="K8" s="110" t="str">
        <f t="shared" si="2"/>
        <v/>
      </c>
      <c r="L8" s="90" t="str">
        <f t="shared" si="3"/>
        <v/>
      </c>
      <c r="M8" s="112"/>
      <c r="N8" s="110" t="str">
        <f t="shared" si="4"/>
        <v/>
      </c>
      <c r="O8" s="90" t="str">
        <f t="shared" si="5"/>
        <v/>
      </c>
      <c r="P8" s="112"/>
      <c r="Q8" s="110" t="str">
        <f t="shared" si="6"/>
        <v/>
      </c>
      <c r="R8" s="90" t="str">
        <f t="shared" si="7"/>
        <v/>
      </c>
      <c r="S8" s="112"/>
      <c r="T8" s="110" t="str">
        <f t="shared" si="8"/>
        <v/>
      </c>
      <c r="U8" s="90" t="str">
        <f t="shared" si="9"/>
        <v/>
      </c>
      <c r="V8" s="112"/>
      <c r="W8" s="110" t="str">
        <f t="shared" si="10"/>
        <v/>
      </c>
      <c r="X8" s="90" t="str">
        <f t="shared" si="11"/>
        <v/>
      </c>
      <c r="Y8" s="112"/>
      <c r="Z8" s="110" t="str">
        <f t="shared" si="12"/>
        <v/>
      </c>
      <c r="AA8" s="90" t="str">
        <f t="shared" si="13"/>
        <v/>
      </c>
      <c r="AB8" s="112"/>
      <c r="AC8" s="110" t="str">
        <f>IF($BN8="a","absent(e)",IF(OR('Encodage réponses Es'!BQ8="",'Encodage réponses Es'!BR8=""),"",IF('Encodage réponses Es'!BN8="!","incomplet",'Encodage réponses Es'!BQ8+'Encodage réponses Es'!BR8/2)))</f>
        <v/>
      </c>
      <c r="AD8" s="90" t="str">
        <f t="shared" si="14"/>
        <v/>
      </c>
      <c r="AE8" s="366" t="str">
        <f>IF($BN8="a","absent(e)",IF(OR('Encodage réponses Es'!BO8="",'Encodage réponses Es'!BP8=""),"",IF('Encodage réponses Es'!BN8="!","incomplet",'Encodage réponses Es'!BO8+'Encodage réponses Es'!BP8/2)))</f>
        <v/>
      </c>
      <c r="AF8" s="343" t="str">
        <f t="shared" si="15"/>
        <v/>
      </c>
      <c r="AG8" s="110" t="str">
        <f>IF($BN8="a","absent(e)",IF(OR('Encodage réponses Es'!BS8="",'Encodage réponses Es'!BT8=""),"",IF('Encodage réponses Es'!BN8="!","incomplet",'Encodage réponses Es'!BS8+'Encodage réponses Es'!BT8/2)))</f>
        <v/>
      </c>
      <c r="AH8" s="90" t="str">
        <f t="shared" si="16"/>
        <v/>
      </c>
      <c r="AI8" s="110" t="str">
        <f>IF($BN8="a","absent(e)",IF(OR('Encodage réponses Es'!BU8="",'Encodage réponses Es'!BV8=""),"",IF('Encodage réponses Es'!BN8="!","incomplet",'Encodage réponses Es'!BU8+'Encodage réponses Es'!BV8/2)))</f>
        <v/>
      </c>
      <c r="AJ8" s="90" t="str">
        <f t="shared" si="17"/>
        <v/>
      </c>
      <c r="AK8" s="113"/>
      <c r="AL8" s="118" t="str">
        <f>IF(OR($F8="a",$F8="A"),$F8,IF(AND('Encodage réponses Es'!$BN8="!",'Encodage réponses Es'!M8=""),"!",IF('Encodage réponses Es'!M8="","",'Encodage réponses Es'!M8)))</f>
        <v/>
      </c>
      <c r="AM8" s="117" t="str">
        <f>IF(OR($F8="a",$F8="A"),$F8,IF(AND('Encodage réponses Es'!$BN8="!",'Encodage réponses Es'!N8=""),"!",IF('Encodage réponses Es'!N8="","",'Encodage réponses Es'!N8)))</f>
        <v/>
      </c>
      <c r="AN8" s="346" t="str">
        <f>IF(OR($F8="a",$F8="A"),$F8,IF(AND('Encodage réponses Es'!$BN8="!",'Encodage réponses Es'!O8=""),"!",IF('Encodage réponses Es'!O8="","",'Encodage réponses Es'!O8)))</f>
        <v/>
      </c>
      <c r="AO8" s="350" t="str">
        <f>IF(OR($F8="a",$F8="A"),$F8,IF(AND('Encodage réponses Es'!$BN8="!",'Encodage réponses Es'!P8=""),"!",IF('Encodage réponses Es'!P8="","",'Encodage réponses Es'!P8)))</f>
        <v/>
      </c>
      <c r="AP8" s="230" t="str">
        <f>IF(OR($F8="a",$F8="A"),$F8,IF(AND('Encodage réponses Es'!$BN8="!",'Encodage réponses Es'!Q8=""),"!",IF('Encodage réponses Es'!Q8="","",'Encodage réponses Es'!Q8)))</f>
        <v/>
      </c>
      <c r="AQ8" s="350" t="str">
        <f>IF(OR($F8="a",$F8="A"),$F8,IF(AND('Encodage réponses Es'!$BN8="!",'Encodage réponses Es'!AG8=""),"!",IF('Encodage réponses Es'!AG8="","",'Encodage réponses Es'!AG8)))</f>
        <v/>
      </c>
      <c r="AR8" s="120" t="str">
        <f>IF(OR($F8="a",$F8="A"),$F8,IF(AND('Encodage réponses Es'!$BN8="!",'Encodage réponses Es'!AH8=""),"!",IF('Encodage réponses Es'!AH8="","",'Encodage réponses Es'!AH8)))</f>
        <v/>
      </c>
      <c r="AS8" s="120" t="str">
        <f>IF(OR($F8="a",$F8="A"),$F8,IF(AND('Encodage réponses Es'!$BN8="!",'Encodage réponses Es'!AI8=""),"!",IF('Encodage réponses Es'!AI8="","",'Encodage réponses Es'!AI8)))</f>
        <v/>
      </c>
      <c r="AT8" s="120" t="str">
        <f>IF(OR($F8="a",$F8="A"),$F8,IF(AND('Encodage réponses Es'!$BN8="!",'Encodage réponses Es'!AU8=""),"!",IF('Encodage réponses Es'!AU8="","",'Encodage réponses Es'!AU8)))</f>
        <v/>
      </c>
      <c r="AU8" s="236" t="str">
        <f t="shared" si="18"/>
        <v/>
      </c>
      <c r="AV8" s="90" t="str">
        <f t="shared" si="19"/>
        <v/>
      </c>
      <c r="AW8" s="118" t="str">
        <f>IF(OR($F8="a",$F8="A"),$F8,IF(AND('Encodage réponses Es'!$BN8="!",'Encodage réponses Es'!BL8=""),"!",IF('Encodage réponses Es'!BL8="","",'Encodage réponses Es'!BL8)))</f>
        <v/>
      </c>
      <c r="AX8" s="232" t="str">
        <f>IF(OR($F8="a",$F8="A"),$F8,IF(AND('Encodage réponses Es'!$BN8="!",'Encodage réponses Es'!BM8=""),"!",IF('Encodage réponses Es'!BM8="","",'Encodage réponses Es'!BM8)))</f>
        <v/>
      </c>
      <c r="AY8" s="110" t="str">
        <f t="shared" si="20"/>
        <v/>
      </c>
      <c r="AZ8" s="90" t="str">
        <f t="shared" si="21"/>
        <v/>
      </c>
      <c r="BA8" s="118" t="str">
        <f>IF(OR($F8="a",$F8="A"),$F8,IF(AND('Encodage réponses Es'!$BN8="!",'Encodage réponses Es'!AQ8=""),"!",IF('Encodage réponses Es'!AQ8="","",'Encodage réponses Es'!AQ8)))</f>
        <v/>
      </c>
      <c r="BB8" s="117" t="str">
        <f>IF(OR($F8="a",$F8="A"),$F8,IF(AND('Encodage réponses Es'!$BN8="!",'Encodage réponses Es'!BG8=""),"!",IF('Encodage réponses Es'!BG8="","",'Encodage réponses Es'!BG8)))</f>
        <v/>
      </c>
      <c r="BC8" s="120" t="str">
        <f>IF(OR($F8="a",$F8="A"),$F8,IF(AND('Encodage réponses Es'!$BN8="!",'Encodage réponses Es'!BH8=""),"!",IF('Encodage réponses Es'!BH8="","",'Encodage réponses Es'!BH8)))</f>
        <v/>
      </c>
      <c r="BD8" s="117" t="str">
        <f>IF(OR($F8="a",$F8="A"),$F8,IF(AND('Encodage réponses Es'!$BN8="!",'Encodage réponses Es'!BI8=""),"!",IF('Encodage réponses Es'!BI8="","",'Encodage réponses Es'!BI8)))</f>
        <v/>
      </c>
      <c r="BE8" s="120" t="str">
        <f>IF(OR($F8="a",$F8="A"),$F8,IF(AND('Encodage réponses Es'!$BN8="!",'Encodage réponses Es'!BJ8=""),"!",IF('Encodage réponses Es'!BJ8="","",'Encodage réponses Es'!BJ8)))</f>
        <v/>
      </c>
      <c r="BF8" s="117" t="str">
        <f>IF(OR($F8="a",$F8="A"),$F8,IF(AND('Encodage réponses Es'!$BN8="!",'Encodage réponses Es'!BK8=""),"!",IF('Encodage réponses Es'!BK8="","",'Encodage réponses Es'!BK8)))</f>
        <v/>
      </c>
      <c r="BG8" s="110" t="str">
        <f t="shared" si="22"/>
        <v/>
      </c>
      <c r="BH8" s="90" t="str">
        <f t="shared" si="23"/>
        <v/>
      </c>
      <c r="BI8" s="170" t="str">
        <f>IF(OR($F8="a",$F8="A"),$F8,IF(AND('Encodage réponses Es'!$BN8="!",'Encodage réponses Es'!R8=""),"!",IF('Encodage réponses Es'!R8="","",'Encodage réponses Es'!R8)))</f>
        <v/>
      </c>
      <c r="BJ8" s="168" t="str">
        <f>IF(OR($F8="a",$F8="A"),$F8,IF(AND('Encodage réponses Es'!$BN8="!",'Encodage réponses Es'!S8=""),"!",IF('Encodage réponses Es'!S8="","",'Encodage réponses Es'!S8)))</f>
        <v/>
      </c>
      <c r="BK8" s="120" t="str">
        <f>IF(OR($F8="a",$F8="A"),$F8,IF(AND('Encodage réponses Es'!$BN8="!",'Encodage réponses Es'!T8=""),"!",IF('Encodage réponses Es'!T8="","",'Encodage réponses Es'!T8)))</f>
        <v/>
      </c>
      <c r="BL8" s="120" t="str">
        <f>IF(OR($F8="a",$F8="A"),$F8,IF(AND('Encodage réponses Es'!$BN8="!",'Encodage réponses Es'!U8=""),"!",IF('Encodage réponses Es'!U8="","",'Encodage réponses Es'!U8)))</f>
        <v/>
      </c>
      <c r="BM8" s="120" t="str">
        <f>IF(OR($F8="a",$F8="A"),$F8,IF(AND('Encodage réponses Es'!$BN8="!",'Encodage réponses Es'!V8=""),"!",IF('Encodage réponses Es'!V8="","",'Encodage réponses Es'!V8)))</f>
        <v/>
      </c>
      <c r="BN8" s="120" t="str">
        <f>IF(OR($F8="a",$F8="A"),$F8,IF(AND('Encodage réponses Es'!$BN8="!",'Encodage réponses Es'!W8=""),"!",IF('Encodage réponses Es'!W8="","",'Encodage réponses Es'!W8)))</f>
        <v/>
      </c>
      <c r="BO8" s="120" t="str">
        <f>IF(OR($F8="a",$F8="A"),$F8,IF(AND('Encodage réponses Es'!$BN8="!",'Encodage réponses Es'!X8=""),"!",IF('Encodage réponses Es'!X8="","",'Encodage réponses Es'!X8)))</f>
        <v/>
      </c>
      <c r="BP8" s="120" t="str">
        <f>IF(OR($F8="a",$F8="A"),$F8,IF(AND('Encodage réponses Es'!$BN8="!",'Encodage réponses Es'!Y8=""),"!",IF('Encodage réponses Es'!Y8="","",'Encodage réponses Es'!Y8)))</f>
        <v/>
      </c>
      <c r="BQ8" s="120" t="str">
        <f>IF(OR($F8="a",$F8="A"),$F8,IF(AND('Encodage réponses Es'!$BN8="!",'Encodage réponses Es'!Z8=""),"!",IF('Encodage réponses Es'!Z8="","",'Encodage réponses Es'!Z8)))</f>
        <v/>
      </c>
      <c r="BR8" s="120" t="str">
        <f>IF(OR($F8="a",$F8="A"),$F8,IF(AND('Encodage réponses Es'!$BN8="!",'Encodage réponses Es'!AO8=""),"!",IF('Encodage réponses Es'!AO8="","",'Encodage réponses Es'!AO8)))</f>
        <v/>
      </c>
      <c r="BS8" s="120" t="str">
        <f>IF(OR($F8="a",$F8="A"),$F8,IF(AND('Encodage réponses Es'!$BN8="!",'Encodage réponses Es'!AP8=""),"!",IF('Encodage réponses Es'!AP8="","",'Encodage réponses Es'!AP8)))</f>
        <v/>
      </c>
      <c r="BT8" s="120" t="str">
        <f>IF(OR($F8="a",$F8="A"),$F8,IF(AND('Encodage réponses Es'!$BN8="!",'Encodage réponses Es'!BA8=""),"!",IF('Encodage réponses Es'!BA8="","",'Encodage réponses Es'!BA8)))</f>
        <v/>
      </c>
      <c r="BU8" s="110" t="str">
        <f t="shared" si="24"/>
        <v/>
      </c>
      <c r="BV8" s="90" t="str">
        <f t="shared" si="25"/>
        <v/>
      </c>
      <c r="BW8" s="117" t="str">
        <f>IF(OR($F8="a",$F8="A"),$F8,IF(AND('Encodage réponses Es'!$BN8="!",'Encodage réponses Es'!AD8=""),"!",IF('Encodage réponses Es'!AD8="","",'Encodage réponses Es'!AD8)))</f>
        <v/>
      </c>
      <c r="BX8" s="117" t="str">
        <f>IF(OR($F8="a",$F8="A"),$F8,IF(AND('Encodage réponses Es'!$BN8="!",'Encodage réponses Es'!AE8=""),"!",IF('Encodage réponses Es'!AE8="","",'Encodage réponses Es'!AE8)))</f>
        <v/>
      </c>
      <c r="BY8" s="117" t="str">
        <f>IF(OR($F8="a",$F8="A"),$F8,IF(AND('Encodage réponses Es'!$BN8="!",'Encodage réponses Es'!AF8=""),"!",IF('Encodage réponses Es'!AF8="","",'Encodage réponses Es'!AF8)))</f>
        <v/>
      </c>
      <c r="BZ8" s="117" t="str">
        <f>IF(OR($F8="a",$F8="A"),$F8,IF(AND('Encodage réponses Es'!$BN8="!",'Encodage réponses Es'!AN8=""),"!",IF('Encodage réponses Es'!AN8="","",'Encodage réponses Es'!AN8)))</f>
        <v/>
      </c>
      <c r="CA8" s="117" t="str">
        <f>IF(OR($F8="a",$F8="A"),$F8,IF(AND('Encodage réponses Es'!$BN8="!",'Encodage réponses Es'!AV8=""),"!",IF('Encodage réponses Es'!AV8="","",'Encodage réponses Es'!AV8)))</f>
        <v/>
      </c>
      <c r="CB8" s="116" t="str">
        <f>IF(OR($F8="a",$F8="A"),$F8,IF(AND('Encodage réponses Es'!$BN8="!",'Encodage réponses Es'!AW8=""),"!",IF('Encodage réponses Es'!AW8="","",'Encodage réponses Es'!AW8)))</f>
        <v/>
      </c>
      <c r="CC8" s="92" t="str">
        <f>IF(OR($F8="a",$F8="A"),$F8,IF(AND('Encodage réponses Es'!$BN8="!",'Encodage réponses Es'!AX8=""),"!",IF('Encodage réponses Es'!AX8="","",'Encodage réponses Es'!AX8)))</f>
        <v/>
      </c>
      <c r="CD8" s="92" t="str">
        <f>IF(OR($F8="a",$F8="A"),$F8,IF(AND('Encodage réponses Es'!$BN8="!",'Encodage réponses Es'!AY8=""),"!",IF('Encodage réponses Es'!AY8="","",'Encodage réponses Es'!AY8)))</f>
        <v/>
      </c>
      <c r="CE8" s="237" t="str">
        <f>IF(OR($F8="a",$F8="A"),$F8,IF(AND('Encodage réponses Es'!$BN8="!",'Encodage réponses Es'!AZ8=""),"!",IF('Encodage réponses Es'!AZ8="","",'Encodage réponses Es'!AZ8)))</f>
        <v/>
      </c>
      <c r="CF8" s="110" t="str">
        <f t="shared" si="26"/>
        <v/>
      </c>
      <c r="CG8" s="90" t="str">
        <f t="shared" si="27"/>
        <v/>
      </c>
      <c r="CH8" s="117" t="str">
        <f>IF(OR($F8="a",$F8="A"),$F8,IF(AND('Encodage réponses Es'!$BN8="!",'Encodage réponses Es'!AA8=""),"!",IF('Encodage réponses Es'!AA8="","",'Encodage réponses Es'!AA8)))</f>
        <v/>
      </c>
      <c r="CI8" s="117" t="str">
        <f>IF(OR($F8="a",$F8="A"),$F8,IF(AND('Encodage réponses Es'!$BN8="!",'Encodage réponses Es'!AB8=""),"!",IF('Encodage réponses Es'!AB8="","",'Encodage réponses Es'!AB8)))</f>
        <v/>
      </c>
      <c r="CJ8" s="117" t="str">
        <f>IF(OR($F8="a",$F8="A"),$F8,IF(AND('Encodage réponses Es'!$BN8="!",'Encodage réponses Es'!AC8=""),"!",IF('Encodage réponses Es'!AC8="","",'Encodage réponses Es'!AC8)))</f>
        <v/>
      </c>
      <c r="CK8" s="117" t="str">
        <f>IF(OR($F8="a",$F8="A"),$F8,IF(AND('Encodage réponses Es'!$BN8="!",'Encodage réponses Es'!AJ8=""),"!",IF('Encodage réponses Es'!AJ8="","",'Encodage réponses Es'!AJ8)))</f>
        <v/>
      </c>
      <c r="CL8" s="117" t="str">
        <f>IF(OR($F8="a",$F8="A"),$F8,IF(AND('Encodage réponses Es'!$BN8="!",'Encodage réponses Es'!AK8=""),"!",IF('Encodage réponses Es'!AK8="","",'Encodage réponses Es'!AK8)))</f>
        <v/>
      </c>
      <c r="CM8" s="116" t="str">
        <f>IF(OR($F8="a",$F8="A"),$F8,IF(AND('Encodage réponses Es'!$BN8="!",'Encodage réponses Es'!AL8=""),"!",IF('Encodage réponses Es'!AL8="","",'Encodage réponses Es'!AL8)))</f>
        <v/>
      </c>
      <c r="CN8" s="92" t="str">
        <f>IF(OR($F8="a",$F8="A"),$F8,IF(AND('Encodage réponses Es'!$BN8="!",'Encodage réponses Es'!AM8=""),"!",IF('Encodage réponses Es'!AM8="","",'Encodage réponses Es'!AM8)))</f>
        <v/>
      </c>
      <c r="CO8" s="116" t="str">
        <f>IF(OR($F8="a",$F8="A"),$F8,IF(AND('Encodage réponses Es'!$BN8="!",'Encodage réponses Es'!AR8=""),"!",IF('Encodage réponses Es'!AR8="","",'Encodage réponses Es'!AR8)))</f>
        <v/>
      </c>
      <c r="CP8" s="92" t="str">
        <f>IF(OR($F8="a",$F8="A"),$F8,IF(AND('Encodage réponses Es'!$BN8="!",'Encodage réponses Es'!AS8=""),"!",IF('Encodage réponses Es'!AS8="","",'Encodage réponses Es'!AS8)))</f>
        <v/>
      </c>
      <c r="CQ8" s="116" t="str">
        <f>IF(OR($F8="a",$F8="A"),$F8,IF(AND('Encodage réponses Es'!$BN8="!",'Encodage réponses Es'!AT8=""),"!",IF('Encodage réponses Es'!AT8="","",'Encodage réponses Es'!AT8)))</f>
        <v/>
      </c>
      <c r="CR8" s="92" t="str">
        <f>IF(OR($F8="a",$F8="A"),$F8,IF(AND('Encodage réponses Es'!$BN8="!",'Encodage réponses Es'!BB5=""),"!",IF('Encodage réponses Es'!BB8="","",'Encodage réponses Es'!BB8)))</f>
        <v/>
      </c>
      <c r="CS8" s="116" t="str">
        <f>IF(OR($F8="a",$F8="A"),$F8,IF(AND('Encodage réponses Es'!$BN8="!",'Encodage réponses Es'!BC5=""),"!",IF('Encodage réponses Es'!BC8="","",'Encodage réponses Es'!BC8)))</f>
        <v/>
      </c>
      <c r="CT8" s="92" t="str">
        <f>IF(OR($F8="a",$F8="A"),$F8,IF(AND('Encodage réponses Es'!$BN8="!",'Encodage réponses Es'!BD5=""),"!",IF('Encodage réponses Es'!BD8="","",'Encodage réponses Es'!BD8)))</f>
        <v/>
      </c>
      <c r="CU8" s="92" t="str">
        <f>IF(OR($F8="a",$F8="A"),$F8,IF(AND('Encodage réponses Es'!$BN8="!",'Encodage réponses Es'!BE5=""),"!",IF('Encodage réponses Es'!BE8="","",'Encodage réponses Es'!BE8)))</f>
        <v/>
      </c>
      <c r="CV8" s="237" t="str">
        <f>IF(OR($F8="a",$F8="A"),$F8,IF(AND('Encodage réponses Es'!$BN8="!",'Encodage réponses Es'!BF5=""),"!",IF('Encodage réponses Es'!BF8="","",'Encodage réponses Es'!BF8)))</f>
        <v/>
      </c>
      <c r="CW8" s="110" t="str">
        <f t="shared" si="28"/>
        <v/>
      </c>
      <c r="CX8" s="90" t="str">
        <f t="shared" si="29"/>
        <v/>
      </c>
    </row>
    <row r="9" spans="1:102" ht="11.25" customHeight="1" x14ac:dyDescent="0.2">
      <c r="A9" s="484"/>
      <c r="B9" s="485"/>
      <c r="C9" s="16">
        <v>5</v>
      </c>
      <c r="D9" s="299" t="str">
        <f>IF('Encodage réponses Es'!G9=0,"",'Encodage réponses Es'!G9)</f>
        <v/>
      </c>
      <c r="E9" s="403" t="str">
        <f>IF('Encodage réponses Es'!H9="","",'Encodage réponses Es'!H9)</f>
        <v/>
      </c>
      <c r="F9" s="298" t="str">
        <f>IF('Encodage réponses Es'!L9="","",'Encodage réponses Es'!L9)</f>
        <v/>
      </c>
      <c r="G9" s="58"/>
      <c r="H9" s="110" t="str">
        <f t="shared" si="0"/>
        <v/>
      </c>
      <c r="I9" s="397" t="str">
        <f t="shared" si="1"/>
        <v/>
      </c>
      <c r="J9" s="112"/>
      <c r="K9" s="110" t="str">
        <f t="shared" si="2"/>
        <v/>
      </c>
      <c r="L9" s="90" t="str">
        <f t="shared" si="3"/>
        <v/>
      </c>
      <c r="M9" s="112"/>
      <c r="N9" s="110" t="str">
        <f t="shared" si="4"/>
        <v/>
      </c>
      <c r="O9" s="90" t="str">
        <f t="shared" si="5"/>
        <v/>
      </c>
      <c r="P9" s="112"/>
      <c r="Q9" s="110" t="str">
        <f t="shared" si="6"/>
        <v/>
      </c>
      <c r="R9" s="90" t="str">
        <f t="shared" si="7"/>
        <v/>
      </c>
      <c r="S9" s="112"/>
      <c r="T9" s="110" t="str">
        <f t="shared" si="8"/>
        <v/>
      </c>
      <c r="U9" s="90" t="str">
        <f t="shared" si="9"/>
        <v/>
      </c>
      <c r="V9" s="112"/>
      <c r="W9" s="110" t="str">
        <f t="shared" si="10"/>
        <v/>
      </c>
      <c r="X9" s="90" t="str">
        <f t="shared" si="11"/>
        <v/>
      </c>
      <c r="Y9" s="112"/>
      <c r="Z9" s="110" t="str">
        <f t="shared" si="12"/>
        <v/>
      </c>
      <c r="AA9" s="90" t="str">
        <f t="shared" si="13"/>
        <v/>
      </c>
      <c r="AB9" s="112"/>
      <c r="AC9" s="110" t="str">
        <f>IF($BN9="a","absent(e)",IF(OR('Encodage réponses Es'!BQ9="",'Encodage réponses Es'!BR9=""),"",IF('Encodage réponses Es'!BN9="!","incomplet",'Encodage réponses Es'!BQ9+'Encodage réponses Es'!BR9/2)))</f>
        <v/>
      </c>
      <c r="AD9" s="90" t="str">
        <f t="shared" si="14"/>
        <v/>
      </c>
      <c r="AE9" s="366" t="str">
        <f>IF($BN9="a","absent(e)",IF(OR('Encodage réponses Es'!BO9="",'Encodage réponses Es'!BP9=""),"",IF('Encodage réponses Es'!BN9="!","incomplet",'Encodage réponses Es'!BO9+'Encodage réponses Es'!BP9/2)))</f>
        <v/>
      </c>
      <c r="AF9" s="343" t="str">
        <f t="shared" si="15"/>
        <v/>
      </c>
      <c r="AG9" s="110" t="str">
        <f>IF($BN9="a","absent(e)",IF(OR('Encodage réponses Es'!BS9="",'Encodage réponses Es'!BT9=""),"",IF('Encodage réponses Es'!BN9="!","incomplet",'Encodage réponses Es'!BS9+'Encodage réponses Es'!BT9/2)))</f>
        <v/>
      </c>
      <c r="AH9" s="90" t="str">
        <f t="shared" si="16"/>
        <v/>
      </c>
      <c r="AI9" s="110" t="str">
        <f>IF($BN9="a","absent(e)",IF(OR('Encodage réponses Es'!BU9="",'Encodage réponses Es'!BV9=""),"",IF('Encodage réponses Es'!BN9="!","incomplet",'Encodage réponses Es'!BU9+'Encodage réponses Es'!BV9/2)))</f>
        <v/>
      </c>
      <c r="AJ9" s="90" t="str">
        <f t="shared" si="17"/>
        <v/>
      </c>
      <c r="AK9" s="113"/>
      <c r="AL9" s="118" t="str">
        <f>IF(OR($F9="a",$F9="A"),$F9,IF(AND('Encodage réponses Es'!$BN9="!",'Encodage réponses Es'!M9=""),"!",IF('Encodage réponses Es'!M9="","",'Encodage réponses Es'!M9)))</f>
        <v/>
      </c>
      <c r="AM9" s="117" t="str">
        <f>IF(OR($F9="a",$F9="A"),$F9,IF(AND('Encodage réponses Es'!$BN9="!",'Encodage réponses Es'!N9=""),"!",IF('Encodage réponses Es'!N9="","",'Encodage réponses Es'!N9)))</f>
        <v/>
      </c>
      <c r="AN9" s="346" t="str">
        <f>IF(OR($F9="a",$F9="A"),$F9,IF(AND('Encodage réponses Es'!$BN9="!",'Encodage réponses Es'!O9=""),"!",IF('Encodage réponses Es'!O9="","",'Encodage réponses Es'!O9)))</f>
        <v/>
      </c>
      <c r="AO9" s="350" t="str">
        <f>IF(OR($F9="a",$F9="A"),$F9,IF(AND('Encodage réponses Es'!$BN9="!",'Encodage réponses Es'!P9=""),"!",IF('Encodage réponses Es'!P9="","",'Encodage réponses Es'!P9)))</f>
        <v/>
      </c>
      <c r="AP9" s="230" t="str">
        <f>IF(OR($F9="a",$F9="A"),$F9,IF(AND('Encodage réponses Es'!$BN9="!",'Encodage réponses Es'!Q9=""),"!",IF('Encodage réponses Es'!Q9="","",'Encodage réponses Es'!Q9)))</f>
        <v/>
      </c>
      <c r="AQ9" s="350" t="str">
        <f>IF(OR($F9="a",$F9="A"),$F9,IF(AND('Encodage réponses Es'!$BN9="!",'Encodage réponses Es'!AG9=""),"!",IF('Encodage réponses Es'!AG9="","",'Encodage réponses Es'!AG9)))</f>
        <v/>
      </c>
      <c r="AR9" s="120" t="str">
        <f>IF(OR($F9="a",$F9="A"),$F9,IF(AND('Encodage réponses Es'!$BN9="!",'Encodage réponses Es'!AH9=""),"!",IF('Encodage réponses Es'!AH9="","",'Encodage réponses Es'!AH9)))</f>
        <v/>
      </c>
      <c r="AS9" s="120" t="str">
        <f>IF(OR($F9="a",$F9="A"),$F9,IF(AND('Encodage réponses Es'!$BN9="!",'Encodage réponses Es'!AI9=""),"!",IF('Encodage réponses Es'!AI9="","",'Encodage réponses Es'!AI9)))</f>
        <v/>
      </c>
      <c r="AT9" s="120" t="str">
        <f>IF(OR($F9="a",$F9="A"),$F9,IF(AND('Encodage réponses Es'!$BN9="!",'Encodage réponses Es'!AU9=""),"!",IF('Encodage réponses Es'!AU9="","",'Encodage réponses Es'!AU9)))</f>
        <v/>
      </c>
      <c r="AU9" s="236" t="str">
        <f t="shared" si="18"/>
        <v/>
      </c>
      <c r="AV9" s="90" t="str">
        <f t="shared" si="19"/>
        <v/>
      </c>
      <c r="AW9" s="118" t="str">
        <f>IF(OR($F9="a",$F9="A"),$F9,IF(AND('Encodage réponses Es'!$BN9="!",'Encodage réponses Es'!BL9=""),"!",IF('Encodage réponses Es'!BL9="","",'Encodage réponses Es'!BL9)))</f>
        <v/>
      </c>
      <c r="AX9" s="232" t="str">
        <f>IF(OR($F9="a",$F9="A"),$F9,IF(AND('Encodage réponses Es'!$BN9="!",'Encodage réponses Es'!BM9=""),"!",IF('Encodage réponses Es'!BM9="","",'Encodage réponses Es'!BM9)))</f>
        <v/>
      </c>
      <c r="AY9" s="110" t="str">
        <f t="shared" si="20"/>
        <v/>
      </c>
      <c r="AZ9" s="90" t="str">
        <f t="shared" si="21"/>
        <v/>
      </c>
      <c r="BA9" s="118" t="str">
        <f>IF(OR($F9="a",$F9="A"),$F9,IF(AND('Encodage réponses Es'!$BN9="!",'Encodage réponses Es'!AQ9=""),"!",IF('Encodage réponses Es'!AQ9="","",'Encodage réponses Es'!AQ9)))</f>
        <v/>
      </c>
      <c r="BB9" s="117" t="str">
        <f>IF(OR($F9="a",$F9="A"),$F9,IF(AND('Encodage réponses Es'!$BN9="!",'Encodage réponses Es'!BG9=""),"!",IF('Encodage réponses Es'!BG9="","",'Encodage réponses Es'!BG9)))</f>
        <v/>
      </c>
      <c r="BC9" s="120" t="str">
        <f>IF(OR($F9="a",$F9="A"),$F9,IF(AND('Encodage réponses Es'!$BN9="!",'Encodage réponses Es'!BH9=""),"!",IF('Encodage réponses Es'!BH9="","",'Encodage réponses Es'!BH9)))</f>
        <v/>
      </c>
      <c r="BD9" s="117" t="str">
        <f>IF(OR($F9="a",$F9="A"),$F9,IF(AND('Encodage réponses Es'!$BN9="!",'Encodage réponses Es'!BI9=""),"!",IF('Encodage réponses Es'!BI9="","",'Encodage réponses Es'!BI9)))</f>
        <v/>
      </c>
      <c r="BE9" s="120" t="str">
        <f>IF(OR($F9="a",$F9="A"),$F9,IF(AND('Encodage réponses Es'!$BN9="!",'Encodage réponses Es'!BJ9=""),"!",IF('Encodage réponses Es'!BJ9="","",'Encodage réponses Es'!BJ9)))</f>
        <v/>
      </c>
      <c r="BF9" s="117" t="str">
        <f>IF(OR($F9="a",$F9="A"),$F9,IF(AND('Encodage réponses Es'!$BN9="!",'Encodage réponses Es'!BK9=""),"!",IF('Encodage réponses Es'!BK9="","",'Encodage réponses Es'!BK9)))</f>
        <v/>
      </c>
      <c r="BG9" s="110" t="str">
        <f t="shared" si="22"/>
        <v/>
      </c>
      <c r="BH9" s="90" t="str">
        <f t="shared" si="23"/>
        <v/>
      </c>
      <c r="BI9" s="170" t="str">
        <f>IF(OR($F9="a",$F9="A"),$F9,IF(AND('Encodage réponses Es'!$BN9="!",'Encodage réponses Es'!R9=""),"!",IF('Encodage réponses Es'!R9="","",'Encodage réponses Es'!R9)))</f>
        <v/>
      </c>
      <c r="BJ9" s="168" t="str">
        <f>IF(OR($F9="a",$F9="A"),$F9,IF(AND('Encodage réponses Es'!$BN9="!",'Encodage réponses Es'!S9=""),"!",IF('Encodage réponses Es'!S9="","",'Encodage réponses Es'!S9)))</f>
        <v/>
      </c>
      <c r="BK9" s="120" t="str">
        <f>IF(OR($F9="a",$F9="A"),$F9,IF(AND('Encodage réponses Es'!$BN9="!",'Encodage réponses Es'!T9=""),"!",IF('Encodage réponses Es'!T9="","",'Encodage réponses Es'!T9)))</f>
        <v/>
      </c>
      <c r="BL9" s="120" t="str">
        <f>IF(OR($F9="a",$F9="A"),$F9,IF(AND('Encodage réponses Es'!$BN9="!",'Encodage réponses Es'!U9=""),"!",IF('Encodage réponses Es'!U9="","",'Encodage réponses Es'!U9)))</f>
        <v/>
      </c>
      <c r="BM9" s="120" t="str">
        <f>IF(OR($F9="a",$F9="A"),$F9,IF(AND('Encodage réponses Es'!$BN9="!",'Encodage réponses Es'!V9=""),"!",IF('Encodage réponses Es'!V9="","",'Encodage réponses Es'!V9)))</f>
        <v/>
      </c>
      <c r="BN9" s="120" t="str">
        <f>IF(OR($F9="a",$F9="A"),$F9,IF(AND('Encodage réponses Es'!$BN9="!",'Encodage réponses Es'!W9=""),"!",IF('Encodage réponses Es'!W9="","",'Encodage réponses Es'!W9)))</f>
        <v/>
      </c>
      <c r="BO9" s="120" t="str">
        <f>IF(OR($F9="a",$F9="A"),$F9,IF(AND('Encodage réponses Es'!$BN9="!",'Encodage réponses Es'!X9=""),"!",IF('Encodage réponses Es'!X9="","",'Encodage réponses Es'!X9)))</f>
        <v/>
      </c>
      <c r="BP9" s="120" t="str">
        <f>IF(OR($F9="a",$F9="A"),$F9,IF(AND('Encodage réponses Es'!$BN9="!",'Encodage réponses Es'!Y9=""),"!",IF('Encodage réponses Es'!Y9="","",'Encodage réponses Es'!Y9)))</f>
        <v/>
      </c>
      <c r="BQ9" s="120" t="str">
        <f>IF(OR($F9="a",$F9="A"),$F9,IF(AND('Encodage réponses Es'!$BN9="!",'Encodage réponses Es'!Z9=""),"!",IF('Encodage réponses Es'!Z9="","",'Encodage réponses Es'!Z9)))</f>
        <v/>
      </c>
      <c r="BR9" s="120" t="str">
        <f>IF(OR($F9="a",$F9="A"),$F9,IF(AND('Encodage réponses Es'!$BN9="!",'Encodage réponses Es'!AO9=""),"!",IF('Encodage réponses Es'!AO9="","",'Encodage réponses Es'!AO9)))</f>
        <v/>
      </c>
      <c r="BS9" s="120" t="str">
        <f>IF(OR($F9="a",$F9="A"),$F9,IF(AND('Encodage réponses Es'!$BN9="!",'Encodage réponses Es'!AP9=""),"!",IF('Encodage réponses Es'!AP9="","",'Encodage réponses Es'!AP9)))</f>
        <v/>
      </c>
      <c r="BT9" s="120" t="str">
        <f>IF(OR($F9="a",$F9="A"),$F9,IF(AND('Encodage réponses Es'!$BN9="!",'Encodage réponses Es'!BA9=""),"!",IF('Encodage réponses Es'!BA9="","",'Encodage réponses Es'!BA9)))</f>
        <v/>
      </c>
      <c r="BU9" s="110" t="str">
        <f t="shared" si="24"/>
        <v/>
      </c>
      <c r="BV9" s="90" t="str">
        <f t="shared" si="25"/>
        <v/>
      </c>
      <c r="BW9" s="117" t="str">
        <f>IF(OR($F9="a",$F9="A"),$F9,IF(AND('Encodage réponses Es'!$BN9="!",'Encodage réponses Es'!AD9=""),"!",IF('Encodage réponses Es'!AD9="","",'Encodage réponses Es'!AD9)))</f>
        <v/>
      </c>
      <c r="BX9" s="117" t="str">
        <f>IF(OR($F9="a",$F9="A"),$F9,IF(AND('Encodage réponses Es'!$BN9="!",'Encodage réponses Es'!AE9=""),"!",IF('Encodage réponses Es'!AE9="","",'Encodage réponses Es'!AE9)))</f>
        <v/>
      </c>
      <c r="BY9" s="117" t="str">
        <f>IF(OR($F9="a",$F9="A"),$F9,IF(AND('Encodage réponses Es'!$BN9="!",'Encodage réponses Es'!AF9=""),"!",IF('Encodage réponses Es'!AF9="","",'Encodage réponses Es'!AF9)))</f>
        <v/>
      </c>
      <c r="BZ9" s="117" t="str">
        <f>IF(OR($F9="a",$F9="A"),$F9,IF(AND('Encodage réponses Es'!$BN9="!",'Encodage réponses Es'!AN9=""),"!",IF('Encodage réponses Es'!AN9="","",'Encodage réponses Es'!AN9)))</f>
        <v/>
      </c>
      <c r="CA9" s="117" t="str">
        <f>IF(OR($F9="a",$F9="A"),$F9,IF(AND('Encodage réponses Es'!$BN9="!",'Encodage réponses Es'!AV9=""),"!",IF('Encodage réponses Es'!AV9="","",'Encodage réponses Es'!AV9)))</f>
        <v/>
      </c>
      <c r="CB9" s="116" t="str">
        <f>IF(OR($F9="a",$F9="A"),$F9,IF(AND('Encodage réponses Es'!$BN9="!",'Encodage réponses Es'!AW9=""),"!",IF('Encodage réponses Es'!AW9="","",'Encodage réponses Es'!AW9)))</f>
        <v/>
      </c>
      <c r="CC9" s="92" t="str">
        <f>IF(OR($F9="a",$F9="A"),$F9,IF(AND('Encodage réponses Es'!$BN9="!",'Encodage réponses Es'!AX9=""),"!",IF('Encodage réponses Es'!AX9="","",'Encodage réponses Es'!AX9)))</f>
        <v/>
      </c>
      <c r="CD9" s="92" t="str">
        <f>IF(OR($F9="a",$F9="A"),$F9,IF(AND('Encodage réponses Es'!$BN9="!",'Encodage réponses Es'!AY9=""),"!",IF('Encodage réponses Es'!AY9="","",'Encodage réponses Es'!AY9)))</f>
        <v/>
      </c>
      <c r="CE9" s="237" t="str">
        <f>IF(OR($F9="a",$F9="A"),$F9,IF(AND('Encodage réponses Es'!$BN9="!",'Encodage réponses Es'!AZ9=""),"!",IF('Encodage réponses Es'!AZ9="","",'Encodage réponses Es'!AZ9)))</f>
        <v/>
      </c>
      <c r="CF9" s="110" t="str">
        <f t="shared" si="26"/>
        <v/>
      </c>
      <c r="CG9" s="90" t="str">
        <f t="shared" si="27"/>
        <v/>
      </c>
      <c r="CH9" s="117" t="str">
        <f>IF(OR($F9="a",$F9="A"),$F9,IF(AND('Encodage réponses Es'!$BN9="!",'Encodage réponses Es'!AA9=""),"!",IF('Encodage réponses Es'!AA9="","",'Encodage réponses Es'!AA9)))</f>
        <v/>
      </c>
      <c r="CI9" s="117" t="str">
        <f>IF(OR($F9="a",$F9="A"),$F9,IF(AND('Encodage réponses Es'!$BN9="!",'Encodage réponses Es'!AB9=""),"!",IF('Encodage réponses Es'!AB9="","",'Encodage réponses Es'!AB9)))</f>
        <v/>
      </c>
      <c r="CJ9" s="117" t="str">
        <f>IF(OR($F9="a",$F9="A"),$F9,IF(AND('Encodage réponses Es'!$BN9="!",'Encodage réponses Es'!AC9=""),"!",IF('Encodage réponses Es'!AC9="","",'Encodage réponses Es'!AC9)))</f>
        <v/>
      </c>
      <c r="CK9" s="117" t="str">
        <f>IF(OR($F9="a",$F9="A"),$F9,IF(AND('Encodage réponses Es'!$BN9="!",'Encodage réponses Es'!AJ9=""),"!",IF('Encodage réponses Es'!AJ9="","",'Encodage réponses Es'!AJ9)))</f>
        <v/>
      </c>
      <c r="CL9" s="117" t="str">
        <f>IF(OR($F9="a",$F9="A"),$F9,IF(AND('Encodage réponses Es'!$BN9="!",'Encodage réponses Es'!AK9=""),"!",IF('Encodage réponses Es'!AK9="","",'Encodage réponses Es'!AK9)))</f>
        <v/>
      </c>
      <c r="CM9" s="116" t="str">
        <f>IF(OR($F9="a",$F9="A"),$F9,IF(AND('Encodage réponses Es'!$BN9="!",'Encodage réponses Es'!AL9=""),"!",IF('Encodage réponses Es'!AL9="","",'Encodage réponses Es'!AL9)))</f>
        <v/>
      </c>
      <c r="CN9" s="92" t="str">
        <f>IF(OR($F9="a",$F9="A"),$F9,IF(AND('Encodage réponses Es'!$BN9="!",'Encodage réponses Es'!AM9=""),"!",IF('Encodage réponses Es'!AM9="","",'Encodage réponses Es'!AM9)))</f>
        <v/>
      </c>
      <c r="CO9" s="116" t="str">
        <f>IF(OR($F9="a",$F9="A"),$F9,IF(AND('Encodage réponses Es'!$BN9="!",'Encodage réponses Es'!AR9=""),"!",IF('Encodage réponses Es'!AR9="","",'Encodage réponses Es'!AR9)))</f>
        <v/>
      </c>
      <c r="CP9" s="92" t="str">
        <f>IF(OR($F9="a",$F9="A"),$F9,IF(AND('Encodage réponses Es'!$BN9="!",'Encodage réponses Es'!AS9=""),"!",IF('Encodage réponses Es'!AS9="","",'Encodage réponses Es'!AS9)))</f>
        <v/>
      </c>
      <c r="CQ9" s="116" t="str">
        <f>IF(OR($F9="a",$F9="A"),$F9,IF(AND('Encodage réponses Es'!$BN9="!",'Encodage réponses Es'!AT9=""),"!",IF('Encodage réponses Es'!AT9="","",'Encodage réponses Es'!AT9)))</f>
        <v/>
      </c>
      <c r="CR9" s="92" t="str">
        <f>IF(OR($F9="a",$F9="A"),$F9,IF(AND('Encodage réponses Es'!$BN9="!",'Encodage réponses Es'!BB6=""),"!",IF('Encodage réponses Es'!BB9="","",'Encodage réponses Es'!BB9)))</f>
        <v/>
      </c>
      <c r="CS9" s="116" t="str">
        <f>IF(OR($F9="a",$F9="A"),$F9,IF(AND('Encodage réponses Es'!$BN9="!",'Encodage réponses Es'!BC6=""),"!",IF('Encodage réponses Es'!BC9="","",'Encodage réponses Es'!BC9)))</f>
        <v/>
      </c>
      <c r="CT9" s="92" t="str">
        <f>IF(OR($F9="a",$F9="A"),$F9,IF(AND('Encodage réponses Es'!$BN9="!",'Encodage réponses Es'!BD6=""),"!",IF('Encodage réponses Es'!BD9="","",'Encodage réponses Es'!BD9)))</f>
        <v/>
      </c>
      <c r="CU9" s="92" t="str">
        <f>IF(OR($F9="a",$F9="A"),$F9,IF(AND('Encodage réponses Es'!$BN9="!",'Encodage réponses Es'!BE6=""),"!",IF('Encodage réponses Es'!BE9="","",'Encodage réponses Es'!BE9)))</f>
        <v/>
      </c>
      <c r="CV9" s="237" t="str">
        <f>IF(OR($F9="a",$F9="A"),$F9,IF(AND('Encodage réponses Es'!$BN9="!",'Encodage réponses Es'!BF6=""),"!",IF('Encodage réponses Es'!BF9="","",'Encodage réponses Es'!BF9)))</f>
        <v/>
      </c>
      <c r="CW9" s="110" t="str">
        <f t="shared" si="28"/>
        <v/>
      </c>
      <c r="CX9" s="90" t="str">
        <f t="shared" si="29"/>
        <v/>
      </c>
    </row>
    <row r="10" spans="1:102" ht="11.25" customHeight="1" x14ac:dyDescent="0.2">
      <c r="A10" s="484"/>
      <c r="B10" s="485"/>
      <c r="C10" s="16">
        <v>6</v>
      </c>
      <c r="D10" s="299" t="str">
        <f>IF('Encodage réponses Es'!G10=0,"",'Encodage réponses Es'!G10)</f>
        <v/>
      </c>
      <c r="E10" s="403" t="str">
        <f>IF('Encodage réponses Es'!H10="","",'Encodage réponses Es'!H10)</f>
        <v/>
      </c>
      <c r="F10" s="298" t="str">
        <f>IF('Encodage réponses Es'!L10="","",'Encodage réponses Es'!L10)</f>
        <v/>
      </c>
      <c r="G10" s="58"/>
      <c r="H10" s="110" t="str">
        <f t="shared" si="0"/>
        <v/>
      </c>
      <c r="I10" s="397" t="str">
        <f t="shared" si="1"/>
        <v/>
      </c>
      <c r="J10" s="112"/>
      <c r="K10" s="110" t="str">
        <f t="shared" si="2"/>
        <v/>
      </c>
      <c r="L10" s="90" t="str">
        <f t="shared" si="3"/>
        <v/>
      </c>
      <c r="M10" s="112"/>
      <c r="N10" s="110" t="str">
        <f t="shared" si="4"/>
        <v/>
      </c>
      <c r="O10" s="90" t="str">
        <f t="shared" si="5"/>
        <v/>
      </c>
      <c r="P10" s="112"/>
      <c r="Q10" s="110" t="str">
        <f t="shared" si="6"/>
        <v/>
      </c>
      <c r="R10" s="90" t="str">
        <f t="shared" si="7"/>
        <v/>
      </c>
      <c r="S10" s="112"/>
      <c r="T10" s="110" t="str">
        <f t="shared" si="8"/>
        <v/>
      </c>
      <c r="U10" s="90" t="str">
        <f t="shared" si="9"/>
        <v/>
      </c>
      <c r="V10" s="112"/>
      <c r="W10" s="110" t="str">
        <f t="shared" si="10"/>
        <v/>
      </c>
      <c r="X10" s="90" t="str">
        <f t="shared" si="11"/>
        <v/>
      </c>
      <c r="Y10" s="112"/>
      <c r="Z10" s="110" t="str">
        <f t="shared" si="12"/>
        <v/>
      </c>
      <c r="AA10" s="90" t="str">
        <f t="shared" si="13"/>
        <v/>
      </c>
      <c r="AB10" s="112"/>
      <c r="AC10" s="110" t="str">
        <f>IF($BN10="a","absent(e)",IF(OR('Encodage réponses Es'!BQ10="",'Encodage réponses Es'!BR10=""),"",IF('Encodage réponses Es'!BN10="!","incomplet",'Encodage réponses Es'!BQ10+'Encodage réponses Es'!BR10/2)))</f>
        <v/>
      </c>
      <c r="AD10" s="90" t="str">
        <f t="shared" si="14"/>
        <v/>
      </c>
      <c r="AE10" s="366" t="str">
        <f>IF($BN10="a","absent(e)",IF(OR('Encodage réponses Es'!BO10="",'Encodage réponses Es'!BP10=""),"",IF('Encodage réponses Es'!BN10="!","incomplet",'Encodage réponses Es'!BO10+'Encodage réponses Es'!BP10/2)))</f>
        <v/>
      </c>
      <c r="AF10" s="343" t="str">
        <f t="shared" si="15"/>
        <v/>
      </c>
      <c r="AG10" s="110" t="str">
        <f>IF($BN10="a","absent(e)",IF(OR('Encodage réponses Es'!BS10="",'Encodage réponses Es'!BT10=""),"",IF('Encodage réponses Es'!BN10="!","incomplet",'Encodage réponses Es'!BS10+'Encodage réponses Es'!BT10/2)))</f>
        <v/>
      </c>
      <c r="AH10" s="90" t="str">
        <f t="shared" si="16"/>
        <v/>
      </c>
      <c r="AI10" s="110" t="str">
        <f>IF($BN10="a","absent(e)",IF(OR('Encodage réponses Es'!BU10="",'Encodage réponses Es'!BV10=""),"",IF('Encodage réponses Es'!BN10="!","incomplet",'Encodage réponses Es'!BU10+'Encodage réponses Es'!BV10/2)))</f>
        <v/>
      </c>
      <c r="AJ10" s="90" t="str">
        <f t="shared" si="17"/>
        <v/>
      </c>
      <c r="AK10" s="113"/>
      <c r="AL10" s="118" t="str">
        <f>IF(OR($F10="a",$F10="A"),$F10,IF(AND('Encodage réponses Es'!$BN10="!",'Encodage réponses Es'!M10=""),"!",IF('Encodage réponses Es'!M10="","",'Encodage réponses Es'!M10)))</f>
        <v/>
      </c>
      <c r="AM10" s="117" t="str">
        <f>IF(OR($F10="a",$F10="A"),$F10,IF(AND('Encodage réponses Es'!$BN10="!",'Encodage réponses Es'!N10=""),"!",IF('Encodage réponses Es'!N10="","",'Encodage réponses Es'!N10)))</f>
        <v/>
      </c>
      <c r="AN10" s="346" t="str">
        <f>IF(OR($F10="a",$F10="A"),$F10,IF(AND('Encodage réponses Es'!$BN10="!",'Encodage réponses Es'!O10=""),"!",IF('Encodage réponses Es'!O10="","",'Encodage réponses Es'!O10)))</f>
        <v/>
      </c>
      <c r="AO10" s="350" t="str">
        <f>IF(OR($F10="a",$F10="A"),$F10,IF(AND('Encodage réponses Es'!$BN10="!",'Encodage réponses Es'!P10=""),"!",IF('Encodage réponses Es'!P10="","",'Encodage réponses Es'!P10)))</f>
        <v/>
      </c>
      <c r="AP10" s="230" t="str">
        <f>IF(OR($F10="a",$F10="A"),$F10,IF(AND('Encodage réponses Es'!$BN10="!",'Encodage réponses Es'!Q10=""),"!",IF('Encodage réponses Es'!Q10="","",'Encodage réponses Es'!Q10)))</f>
        <v/>
      </c>
      <c r="AQ10" s="350" t="str">
        <f>IF(OR($F10="a",$F10="A"),$F10,IF(AND('Encodage réponses Es'!$BN10="!",'Encodage réponses Es'!AG10=""),"!",IF('Encodage réponses Es'!AG10="","",'Encodage réponses Es'!AG10)))</f>
        <v/>
      </c>
      <c r="AR10" s="120" t="str">
        <f>IF(OR($F10="a",$F10="A"),$F10,IF(AND('Encodage réponses Es'!$BN10="!",'Encodage réponses Es'!AH10=""),"!",IF('Encodage réponses Es'!AH10="","",'Encodage réponses Es'!AH10)))</f>
        <v/>
      </c>
      <c r="AS10" s="120" t="str">
        <f>IF(OR($F10="a",$F10="A"),$F10,IF(AND('Encodage réponses Es'!$BN10="!",'Encodage réponses Es'!AI10=""),"!",IF('Encodage réponses Es'!AI10="","",'Encodage réponses Es'!AI10)))</f>
        <v/>
      </c>
      <c r="AT10" s="120" t="str">
        <f>IF(OR($F10="a",$F10="A"),$F10,IF(AND('Encodage réponses Es'!$BN10="!",'Encodage réponses Es'!AU10=""),"!",IF('Encodage réponses Es'!AU10="","",'Encodage réponses Es'!AU10)))</f>
        <v/>
      </c>
      <c r="AU10" s="236" t="str">
        <f t="shared" si="18"/>
        <v/>
      </c>
      <c r="AV10" s="90" t="str">
        <f t="shared" si="19"/>
        <v/>
      </c>
      <c r="AW10" s="118" t="str">
        <f>IF(OR($F10="a",$F10="A"),$F10,IF(AND('Encodage réponses Es'!$BN10="!",'Encodage réponses Es'!BL10=""),"!",IF('Encodage réponses Es'!BL10="","",'Encodage réponses Es'!BL10)))</f>
        <v/>
      </c>
      <c r="AX10" s="232" t="str">
        <f>IF(OR($F10="a",$F10="A"),$F10,IF(AND('Encodage réponses Es'!$BN10="!",'Encodage réponses Es'!BM10=""),"!",IF('Encodage réponses Es'!BM10="","",'Encodage réponses Es'!BM10)))</f>
        <v/>
      </c>
      <c r="AY10" s="110" t="str">
        <f t="shared" si="20"/>
        <v/>
      </c>
      <c r="AZ10" s="90" t="str">
        <f t="shared" si="21"/>
        <v/>
      </c>
      <c r="BA10" s="118" t="str">
        <f>IF(OR($F10="a",$F10="A"),$F10,IF(AND('Encodage réponses Es'!$BN10="!",'Encodage réponses Es'!AQ10=""),"!",IF('Encodage réponses Es'!AQ10="","",'Encodage réponses Es'!AQ10)))</f>
        <v/>
      </c>
      <c r="BB10" s="117" t="str">
        <f>IF(OR($F10="a",$F10="A"),$F10,IF(AND('Encodage réponses Es'!$BN10="!",'Encodage réponses Es'!BG10=""),"!",IF('Encodage réponses Es'!BG10="","",'Encodage réponses Es'!BG10)))</f>
        <v/>
      </c>
      <c r="BC10" s="120" t="str">
        <f>IF(OR($F10="a",$F10="A"),$F10,IF(AND('Encodage réponses Es'!$BN10="!",'Encodage réponses Es'!BH10=""),"!",IF('Encodage réponses Es'!BH10="","",'Encodage réponses Es'!BH10)))</f>
        <v/>
      </c>
      <c r="BD10" s="117" t="str">
        <f>IF(OR($F10="a",$F10="A"),$F10,IF(AND('Encodage réponses Es'!$BN10="!",'Encodage réponses Es'!BI10=""),"!",IF('Encodage réponses Es'!BI10="","",'Encodage réponses Es'!BI10)))</f>
        <v/>
      </c>
      <c r="BE10" s="120" t="str">
        <f>IF(OR($F10="a",$F10="A"),$F10,IF(AND('Encodage réponses Es'!$BN10="!",'Encodage réponses Es'!BJ10=""),"!",IF('Encodage réponses Es'!BJ10="","",'Encodage réponses Es'!BJ10)))</f>
        <v/>
      </c>
      <c r="BF10" s="117" t="str">
        <f>IF(OR($F10="a",$F10="A"),$F10,IF(AND('Encodage réponses Es'!$BN10="!",'Encodage réponses Es'!BK10=""),"!",IF('Encodage réponses Es'!BK10="","",'Encodage réponses Es'!BK10)))</f>
        <v/>
      </c>
      <c r="BG10" s="110" t="str">
        <f t="shared" si="22"/>
        <v/>
      </c>
      <c r="BH10" s="90" t="str">
        <f t="shared" si="23"/>
        <v/>
      </c>
      <c r="BI10" s="170" t="str">
        <f>IF(OR($F10="a",$F10="A"),$F10,IF(AND('Encodage réponses Es'!$BN10="!",'Encodage réponses Es'!R10=""),"!",IF('Encodage réponses Es'!R10="","",'Encodage réponses Es'!R10)))</f>
        <v/>
      </c>
      <c r="BJ10" s="168" t="str">
        <f>IF(OR($F10="a",$F10="A"),$F10,IF(AND('Encodage réponses Es'!$BN10="!",'Encodage réponses Es'!S10=""),"!",IF('Encodage réponses Es'!S10="","",'Encodage réponses Es'!S10)))</f>
        <v/>
      </c>
      <c r="BK10" s="120" t="str">
        <f>IF(OR($F10="a",$F10="A"),$F10,IF(AND('Encodage réponses Es'!$BN10="!",'Encodage réponses Es'!T10=""),"!",IF('Encodage réponses Es'!T10="","",'Encodage réponses Es'!T10)))</f>
        <v/>
      </c>
      <c r="BL10" s="120" t="str">
        <f>IF(OR($F10="a",$F10="A"),$F10,IF(AND('Encodage réponses Es'!$BN10="!",'Encodage réponses Es'!U10=""),"!",IF('Encodage réponses Es'!U10="","",'Encodage réponses Es'!U10)))</f>
        <v/>
      </c>
      <c r="BM10" s="120" t="str">
        <f>IF(OR($F10="a",$F10="A"),$F10,IF(AND('Encodage réponses Es'!$BN10="!",'Encodage réponses Es'!V10=""),"!",IF('Encodage réponses Es'!V10="","",'Encodage réponses Es'!V10)))</f>
        <v/>
      </c>
      <c r="BN10" s="120" t="str">
        <f>IF(OR($F10="a",$F10="A"),$F10,IF(AND('Encodage réponses Es'!$BN10="!",'Encodage réponses Es'!W10=""),"!",IF('Encodage réponses Es'!W10="","",'Encodage réponses Es'!W10)))</f>
        <v/>
      </c>
      <c r="BO10" s="120" t="str">
        <f>IF(OR($F10="a",$F10="A"),$F10,IF(AND('Encodage réponses Es'!$BN10="!",'Encodage réponses Es'!X10=""),"!",IF('Encodage réponses Es'!X10="","",'Encodage réponses Es'!X10)))</f>
        <v/>
      </c>
      <c r="BP10" s="120" t="str">
        <f>IF(OR($F10="a",$F10="A"),$F10,IF(AND('Encodage réponses Es'!$BN10="!",'Encodage réponses Es'!Y10=""),"!",IF('Encodage réponses Es'!Y10="","",'Encodage réponses Es'!Y10)))</f>
        <v/>
      </c>
      <c r="BQ10" s="120" t="str">
        <f>IF(OR($F10="a",$F10="A"),$F10,IF(AND('Encodage réponses Es'!$BN10="!",'Encodage réponses Es'!Z10=""),"!",IF('Encodage réponses Es'!Z10="","",'Encodage réponses Es'!Z10)))</f>
        <v/>
      </c>
      <c r="BR10" s="120" t="str">
        <f>IF(OR($F10="a",$F10="A"),$F10,IF(AND('Encodage réponses Es'!$BN10="!",'Encodage réponses Es'!AO10=""),"!",IF('Encodage réponses Es'!AO10="","",'Encodage réponses Es'!AO10)))</f>
        <v/>
      </c>
      <c r="BS10" s="120" t="str">
        <f>IF(OR($F10="a",$F10="A"),$F10,IF(AND('Encodage réponses Es'!$BN10="!",'Encodage réponses Es'!AP10=""),"!",IF('Encodage réponses Es'!AP10="","",'Encodage réponses Es'!AP10)))</f>
        <v/>
      </c>
      <c r="BT10" s="120" t="str">
        <f>IF(OR($F10="a",$F10="A"),$F10,IF(AND('Encodage réponses Es'!$BN10="!",'Encodage réponses Es'!BA10=""),"!",IF('Encodage réponses Es'!BA10="","",'Encodage réponses Es'!BA10)))</f>
        <v/>
      </c>
      <c r="BU10" s="110" t="str">
        <f t="shared" si="24"/>
        <v/>
      </c>
      <c r="BV10" s="90" t="str">
        <f t="shared" si="25"/>
        <v/>
      </c>
      <c r="BW10" s="117" t="str">
        <f>IF(OR($F10="a",$F10="A"),$F10,IF(AND('Encodage réponses Es'!$BN10="!",'Encodage réponses Es'!AD10=""),"!",IF('Encodage réponses Es'!AD10="","",'Encodage réponses Es'!AD10)))</f>
        <v/>
      </c>
      <c r="BX10" s="117" t="str">
        <f>IF(OR($F10="a",$F10="A"),$F10,IF(AND('Encodage réponses Es'!$BN10="!",'Encodage réponses Es'!AE10=""),"!",IF('Encodage réponses Es'!AE10="","",'Encodage réponses Es'!AE10)))</f>
        <v/>
      </c>
      <c r="BY10" s="117" t="str">
        <f>IF(OR($F10="a",$F10="A"),$F10,IF(AND('Encodage réponses Es'!$BN10="!",'Encodage réponses Es'!AF10=""),"!",IF('Encodage réponses Es'!AF10="","",'Encodage réponses Es'!AF10)))</f>
        <v/>
      </c>
      <c r="BZ10" s="117" t="str">
        <f>IF(OR($F10="a",$F10="A"),$F10,IF(AND('Encodage réponses Es'!$BN10="!",'Encodage réponses Es'!AN10=""),"!",IF('Encodage réponses Es'!AN10="","",'Encodage réponses Es'!AN10)))</f>
        <v/>
      </c>
      <c r="CA10" s="117" t="str">
        <f>IF(OR($F10="a",$F10="A"),$F10,IF(AND('Encodage réponses Es'!$BN10="!",'Encodage réponses Es'!AV10=""),"!",IF('Encodage réponses Es'!AV10="","",'Encodage réponses Es'!AV10)))</f>
        <v/>
      </c>
      <c r="CB10" s="116" t="str">
        <f>IF(OR($F10="a",$F10="A"),$F10,IF(AND('Encodage réponses Es'!$BN10="!",'Encodage réponses Es'!AW10=""),"!",IF('Encodage réponses Es'!AW10="","",'Encodage réponses Es'!AW10)))</f>
        <v/>
      </c>
      <c r="CC10" s="92" t="str">
        <f>IF(OR($F10="a",$F10="A"),$F10,IF(AND('Encodage réponses Es'!$BN10="!",'Encodage réponses Es'!AX10=""),"!",IF('Encodage réponses Es'!AX10="","",'Encodage réponses Es'!AX10)))</f>
        <v/>
      </c>
      <c r="CD10" s="92" t="str">
        <f>IF(OR($F10="a",$F10="A"),$F10,IF(AND('Encodage réponses Es'!$BN10="!",'Encodage réponses Es'!AY10=""),"!",IF('Encodage réponses Es'!AY10="","",'Encodage réponses Es'!AY10)))</f>
        <v/>
      </c>
      <c r="CE10" s="237" t="str">
        <f>IF(OR($F10="a",$F10="A"),$F10,IF(AND('Encodage réponses Es'!$BN10="!",'Encodage réponses Es'!AZ10=""),"!",IF('Encodage réponses Es'!AZ10="","",'Encodage réponses Es'!AZ10)))</f>
        <v/>
      </c>
      <c r="CF10" s="110" t="str">
        <f t="shared" si="26"/>
        <v/>
      </c>
      <c r="CG10" s="90" t="str">
        <f t="shared" si="27"/>
        <v/>
      </c>
      <c r="CH10" s="117" t="str">
        <f>IF(OR($F10="a",$F10="A"),$F10,IF(AND('Encodage réponses Es'!$BN10="!",'Encodage réponses Es'!AA10=""),"!",IF('Encodage réponses Es'!AA10="","",'Encodage réponses Es'!AA10)))</f>
        <v/>
      </c>
      <c r="CI10" s="117" t="str">
        <f>IF(OR($F10="a",$F10="A"),$F10,IF(AND('Encodage réponses Es'!$BN10="!",'Encodage réponses Es'!AB10=""),"!",IF('Encodage réponses Es'!AB10="","",'Encodage réponses Es'!AB10)))</f>
        <v/>
      </c>
      <c r="CJ10" s="117" t="str">
        <f>IF(OR($F10="a",$F10="A"),$F10,IF(AND('Encodage réponses Es'!$BN10="!",'Encodage réponses Es'!AC10=""),"!",IF('Encodage réponses Es'!AC10="","",'Encodage réponses Es'!AC10)))</f>
        <v/>
      </c>
      <c r="CK10" s="117" t="str">
        <f>IF(OR($F10="a",$F10="A"),$F10,IF(AND('Encodage réponses Es'!$BN10="!",'Encodage réponses Es'!AJ10=""),"!",IF('Encodage réponses Es'!AJ10="","",'Encodage réponses Es'!AJ10)))</f>
        <v/>
      </c>
      <c r="CL10" s="117" t="str">
        <f>IF(OR($F10="a",$F10="A"),$F10,IF(AND('Encodage réponses Es'!$BN10="!",'Encodage réponses Es'!AK10=""),"!",IF('Encodage réponses Es'!AK10="","",'Encodage réponses Es'!AK10)))</f>
        <v/>
      </c>
      <c r="CM10" s="116" t="str">
        <f>IF(OR($F10="a",$F10="A"),$F10,IF(AND('Encodage réponses Es'!$BN10="!",'Encodage réponses Es'!AL10=""),"!",IF('Encodage réponses Es'!AL10="","",'Encodage réponses Es'!AL10)))</f>
        <v/>
      </c>
      <c r="CN10" s="92" t="str">
        <f>IF(OR($F10="a",$F10="A"),$F10,IF(AND('Encodage réponses Es'!$BN10="!",'Encodage réponses Es'!AM10=""),"!",IF('Encodage réponses Es'!AM10="","",'Encodage réponses Es'!AM10)))</f>
        <v/>
      </c>
      <c r="CO10" s="116" t="str">
        <f>IF(OR($F10="a",$F10="A"),$F10,IF(AND('Encodage réponses Es'!$BN10="!",'Encodage réponses Es'!AR10=""),"!",IF('Encodage réponses Es'!AR10="","",'Encodage réponses Es'!AR10)))</f>
        <v/>
      </c>
      <c r="CP10" s="92" t="str">
        <f>IF(OR($F10="a",$F10="A"),$F10,IF(AND('Encodage réponses Es'!$BN10="!",'Encodage réponses Es'!AS10=""),"!",IF('Encodage réponses Es'!AS10="","",'Encodage réponses Es'!AS10)))</f>
        <v/>
      </c>
      <c r="CQ10" s="116" t="str">
        <f>IF(OR($F10="a",$F10="A"),$F10,IF(AND('Encodage réponses Es'!$BN10="!",'Encodage réponses Es'!AT10=""),"!",IF('Encodage réponses Es'!AT10="","",'Encodage réponses Es'!AT10)))</f>
        <v/>
      </c>
      <c r="CR10" s="92" t="str">
        <f>IF(OR($F10="a",$F10="A"),$F10,IF(AND('Encodage réponses Es'!$BN10="!",'Encodage réponses Es'!BB7=""),"!",IF('Encodage réponses Es'!BB10="","",'Encodage réponses Es'!BB10)))</f>
        <v/>
      </c>
      <c r="CS10" s="116" t="str">
        <f>IF(OR($F10="a",$F10="A"),$F10,IF(AND('Encodage réponses Es'!$BN10="!",'Encodage réponses Es'!BC7=""),"!",IF('Encodage réponses Es'!BC10="","",'Encodage réponses Es'!BC10)))</f>
        <v/>
      </c>
      <c r="CT10" s="92" t="str">
        <f>IF(OR($F10="a",$F10="A"),$F10,IF(AND('Encodage réponses Es'!$BN10="!",'Encodage réponses Es'!BD7=""),"!",IF('Encodage réponses Es'!BD10="","",'Encodage réponses Es'!BD10)))</f>
        <v/>
      </c>
      <c r="CU10" s="92" t="str">
        <f>IF(OR($F10="a",$F10="A"),$F10,IF(AND('Encodage réponses Es'!$BN10="!",'Encodage réponses Es'!BE7=""),"!",IF('Encodage réponses Es'!BE10="","",'Encodage réponses Es'!BE10)))</f>
        <v/>
      </c>
      <c r="CV10" s="237" t="str">
        <f>IF(OR($F10="a",$F10="A"),$F10,IF(AND('Encodage réponses Es'!$BN10="!",'Encodage réponses Es'!BF7=""),"!",IF('Encodage réponses Es'!BF10="","",'Encodage réponses Es'!BF10)))</f>
        <v/>
      </c>
      <c r="CW10" s="110" t="str">
        <f t="shared" si="28"/>
        <v/>
      </c>
      <c r="CX10" s="90" t="str">
        <f t="shared" si="29"/>
        <v/>
      </c>
    </row>
    <row r="11" spans="1:102" ht="11.25" customHeight="1" x14ac:dyDescent="0.2">
      <c r="A11" s="484"/>
      <c r="B11" s="485"/>
      <c r="C11" s="16">
        <v>7</v>
      </c>
      <c r="D11" s="299" t="str">
        <f>IF('Encodage réponses Es'!G11=0,"",'Encodage réponses Es'!G11)</f>
        <v/>
      </c>
      <c r="E11" s="403" t="str">
        <f>IF('Encodage réponses Es'!H11="","",'Encodage réponses Es'!H11)</f>
        <v/>
      </c>
      <c r="F11" s="298" t="str">
        <f>IF('Encodage réponses Es'!L11="","",'Encodage réponses Es'!L11)</f>
        <v/>
      </c>
      <c r="G11" s="58"/>
      <c r="H11" s="110" t="str">
        <f t="shared" si="0"/>
        <v/>
      </c>
      <c r="I11" s="397" t="str">
        <f t="shared" si="1"/>
        <v/>
      </c>
      <c r="J11" s="112"/>
      <c r="K11" s="110" t="str">
        <f t="shared" si="2"/>
        <v/>
      </c>
      <c r="L11" s="90" t="str">
        <f t="shared" si="3"/>
        <v/>
      </c>
      <c r="M11" s="112"/>
      <c r="N11" s="110" t="str">
        <f t="shared" si="4"/>
        <v/>
      </c>
      <c r="O11" s="90" t="str">
        <f t="shared" si="5"/>
        <v/>
      </c>
      <c r="P11" s="112"/>
      <c r="Q11" s="110" t="str">
        <f t="shared" si="6"/>
        <v/>
      </c>
      <c r="R11" s="90" t="str">
        <f t="shared" si="7"/>
        <v/>
      </c>
      <c r="S11" s="112"/>
      <c r="T11" s="110" t="str">
        <f t="shared" si="8"/>
        <v/>
      </c>
      <c r="U11" s="90" t="str">
        <f t="shared" si="9"/>
        <v/>
      </c>
      <c r="V11" s="112"/>
      <c r="W11" s="110" t="str">
        <f t="shared" si="10"/>
        <v/>
      </c>
      <c r="X11" s="90" t="str">
        <f t="shared" si="11"/>
        <v/>
      </c>
      <c r="Y11" s="112"/>
      <c r="Z11" s="110" t="str">
        <f t="shared" si="12"/>
        <v/>
      </c>
      <c r="AA11" s="90" t="str">
        <f t="shared" si="13"/>
        <v/>
      </c>
      <c r="AB11" s="112"/>
      <c r="AC11" s="110" t="str">
        <f>IF($BN11="a","absent(e)",IF(OR('Encodage réponses Es'!BQ11="",'Encodage réponses Es'!BR11=""),"",IF('Encodage réponses Es'!BN11="!","incomplet",'Encodage réponses Es'!BQ11+'Encodage réponses Es'!BR11/2)))</f>
        <v/>
      </c>
      <c r="AD11" s="90" t="str">
        <f t="shared" si="14"/>
        <v/>
      </c>
      <c r="AE11" s="366" t="str">
        <f>IF($BN11="a","absent(e)",IF(OR('Encodage réponses Es'!BO11="",'Encodage réponses Es'!BP11=""),"",IF('Encodage réponses Es'!BN11="!","incomplet",'Encodage réponses Es'!BO11+'Encodage réponses Es'!BP11/2)))</f>
        <v/>
      </c>
      <c r="AF11" s="343" t="str">
        <f t="shared" si="15"/>
        <v/>
      </c>
      <c r="AG11" s="110" t="str">
        <f>IF($BN11="a","absent(e)",IF(OR('Encodage réponses Es'!BS11="",'Encodage réponses Es'!BT11=""),"",IF('Encodage réponses Es'!BN11="!","incomplet",'Encodage réponses Es'!BS11+'Encodage réponses Es'!BT11/2)))</f>
        <v/>
      </c>
      <c r="AH11" s="90" t="str">
        <f t="shared" si="16"/>
        <v/>
      </c>
      <c r="AI11" s="110" t="str">
        <f>IF($BN11="a","absent(e)",IF(OR('Encodage réponses Es'!BU11="",'Encodage réponses Es'!BV11=""),"",IF('Encodage réponses Es'!BN11="!","incomplet",'Encodage réponses Es'!BU11+'Encodage réponses Es'!BV11/2)))</f>
        <v/>
      </c>
      <c r="AJ11" s="90" t="str">
        <f t="shared" si="17"/>
        <v/>
      </c>
      <c r="AK11" s="113"/>
      <c r="AL11" s="118" t="str">
        <f>IF(OR($F11="a",$F11="A"),$F11,IF(AND('Encodage réponses Es'!$BN11="!",'Encodage réponses Es'!M11=""),"!",IF('Encodage réponses Es'!M11="","",'Encodage réponses Es'!M11)))</f>
        <v/>
      </c>
      <c r="AM11" s="117" t="str">
        <f>IF(OR($F11="a",$F11="A"),$F11,IF(AND('Encodage réponses Es'!$BN11="!",'Encodage réponses Es'!N11=""),"!",IF('Encodage réponses Es'!N11="","",'Encodage réponses Es'!N11)))</f>
        <v/>
      </c>
      <c r="AN11" s="346" t="str">
        <f>IF(OR($F11="a",$F11="A"),$F11,IF(AND('Encodage réponses Es'!$BN11="!",'Encodage réponses Es'!O11=""),"!",IF('Encodage réponses Es'!O11="","",'Encodage réponses Es'!O11)))</f>
        <v/>
      </c>
      <c r="AO11" s="350" t="str">
        <f>IF(OR($F11="a",$F11="A"),$F11,IF(AND('Encodage réponses Es'!$BN11="!",'Encodage réponses Es'!P11=""),"!",IF('Encodage réponses Es'!P11="","",'Encodage réponses Es'!P11)))</f>
        <v/>
      </c>
      <c r="AP11" s="230" t="str">
        <f>IF(OR($F11="a",$F11="A"),$F11,IF(AND('Encodage réponses Es'!$BN11="!",'Encodage réponses Es'!Q11=""),"!",IF('Encodage réponses Es'!Q11="","",'Encodage réponses Es'!Q11)))</f>
        <v/>
      </c>
      <c r="AQ11" s="350" t="str">
        <f>IF(OR($F11="a",$F11="A"),$F11,IF(AND('Encodage réponses Es'!$BN11="!",'Encodage réponses Es'!AG11=""),"!",IF('Encodage réponses Es'!AG11="","",'Encodage réponses Es'!AG11)))</f>
        <v/>
      </c>
      <c r="AR11" s="120" t="str">
        <f>IF(OR($F11="a",$F11="A"),$F11,IF(AND('Encodage réponses Es'!$BN11="!",'Encodage réponses Es'!AH11=""),"!",IF('Encodage réponses Es'!AH11="","",'Encodage réponses Es'!AH11)))</f>
        <v/>
      </c>
      <c r="AS11" s="120" t="str">
        <f>IF(OR($F11="a",$F11="A"),$F11,IF(AND('Encodage réponses Es'!$BN11="!",'Encodage réponses Es'!AI11=""),"!",IF('Encodage réponses Es'!AI11="","",'Encodage réponses Es'!AI11)))</f>
        <v/>
      </c>
      <c r="AT11" s="120" t="str">
        <f>IF(OR($F11="a",$F11="A"),$F11,IF(AND('Encodage réponses Es'!$BN11="!",'Encodage réponses Es'!AU11=""),"!",IF('Encodage réponses Es'!AU11="","",'Encodage réponses Es'!AU11)))</f>
        <v/>
      </c>
      <c r="AU11" s="236" t="str">
        <f t="shared" si="18"/>
        <v/>
      </c>
      <c r="AV11" s="90" t="str">
        <f t="shared" si="19"/>
        <v/>
      </c>
      <c r="AW11" s="118" t="str">
        <f>IF(OR($F11="a",$F11="A"),$F11,IF(AND('Encodage réponses Es'!$BN11="!",'Encodage réponses Es'!BL11=""),"!",IF('Encodage réponses Es'!BL11="","",'Encodage réponses Es'!BL11)))</f>
        <v/>
      </c>
      <c r="AX11" s="232" t="str">
        <f>IF(OR($F11="a",$F11="A"),$F11,IF(AND('Encodage réponses Es'!$BN11="!",'Encodage réponses Es'!BM11=""),"!",IF('Encodage réponses Es'!BM11="","",'Encodage réponses Es'!BM11)))</f>
        <v/>
      </c>
      <c r="AY11" s="110" t="str">
        <f t="shared" si="20"/>
        <v/>
      </c>
      <c r="AZ11" s="90" t="str">
        <f t="shared" si="21"/>
        <v/>
      </c>
      <c r="BA11" s="118" t="str">
        <f>IF(OR($F11="a",$F11="A"),$F11,IF(AND('Encodage réponses Es'!$BN11="!",'Encodage réponses Es'!AQ11=""),"!",IF('Encodage réponses Es'!AQ11="","",'Encodage réponses Es'!AQ11)))</f>
        <v/>
      </c>
      <c r="BB11" s="117" t="str">
        <f>IF(OR($F11="a",$F11="A"),$F11,IF(AND('Encodage réponses Es'!$BN11="!",'Encodage réponses Es'!BG11=""),"!",IF('Encodage réponses Es'!BG11="","",'Encodage réponses Es'!BG11)))</f>
        <v/>
      </c>
      <c r="BC11" s="120" t="str">
        <f>IF(OR($F11="a",$F11="A"),$F11,IF(AND('Encodage réponses Es'!$BN11="!",'Encodage réponses Es'!BH11=""),"!",IF('Encodage réponses Es'!BH11="","",'Encodage réponses Es'!BH11)))</f>
        <v/>
      </c>
      <c r="BD11" s="117" t="str">
        <f>IF(OR($F11="a",$F11="A"),$F11,IF(AND('Encodage réponses Es'!$BN11="!",'Encodage réponses Es'!BI11=""),"!",IF('Encodage réponses Es'!BI11="","",'Encodage réponses Es'!BI11)))</f>
        <v/>
      </c>
      <c r="BE11" s="120" t="str">
        <f>IF(OR($F11="a",$F11="A"),$F11,IF(AND('Encodage réponses Es'!$BN11="!",'Encodage réponses Es'!BJ11=""),"!",IF('Encodage réponses Es'!BJ11="","",'Encodage réponses Es'!BJ11)))</f>
        <v/>
      </c>
      <c r="BF11" s="117" t="str">
        <f>IF(OR($F11="a",$F11="A"),$F11,IF(AND('Encodage réponses Es'!$BN11="!",'Encodage réponses Es'!BK11=""),"!",IF('Encodage réponses Es'!BK11="","",'Encodage réponses Es'!BK11)))</f>
        <v/>
      </c>
      <c r="BG11" s="110" t="str">
        <f t="shared" si="22"/>
        <v/>
      </c>
      <c r="BH11" s="90" t="str">
        <f t="shared" si="23"/>
        <v/>
      </c>
      <c r="BI11" s="170" t="str">
        <f>IF(OR($F11="a",$F11="A"),$F11,IF(AND('Encodage réponses Es'!$BN11="!",'Encodage réponses Es'!R11=""),"!",IF('Encodage réponses Es'!R11="","",'Encodage réponses Es'!R11)))</f>
        <v/>
      </c>
      <c r="BJ11" s="168" t="str">
        <f>IF(OR($F11="a",$F11="A"),$F11,IF(AND('Encodage réponses Es'!$BN11="!",'Encodage réponses Es'!S11=""),"!",IF('Encodage réponses Es'!S11="","",'Encodage réponses Es'!S11)))</f>
        <v/>
      </c>
      <c r="BK11" s="120" t="str">
        <f>IF(OR($F11="a",$F11="A"),$F11,IF(AND('Encodage réponses Es'!$BN11="!",'Encodage réponses Es'!T11=""),"!",IF('Encodage réponses Es'!T11="","",'Encodage réponses Es'!T11)))</f>
        <v/>
      </c>
      <c r="BL11" s="120" t="str">
        <f>IF(OR($F11="a",$F11="A"),$F11,IF(AND('Encodage réponses Es'!$BN11="!",'Encodage réponses Es'!U11=""),"!",IF('Encodage réponses Es'!U11="","",'Encodage réponses Es'!U11)))</f>
        <v/>
      </c>
      <c r="BM11" s="120" t="str">
        <f>IF(OR($F11="a",$F11="A"),$F11,IF(AND('Encodage réponses Es'!$BN11="!",'Encodage réponses Es'!V11=""),"!",IF('Encodage réponses Es'!V11="","",'Encodage réponses Es'!V11)))</f>
        <v/>
      </c>
      <c r="BN11" s="120" t="str">
        <f>IF(OR($F11="a",$F11="A"),$F11,IF(AND('Encodage réponses Es'!$BN11="!",'Encodage réponses Es'!W11=""),"!",IF('Encodage réponses Es'!W11="","",'Encodage réponses Es'!W11)))</f>
        <v/>
      </c>
      <c r="BO11" s="120" t="str">
        <f>IF(OR($F11="a",$F11="A"),$F11,IF(AND('Encodage réponses Es'!$BN11="!",'Encodage réponses Es'!X11=""),"!",IF('Encodage réponses Es'!X11="","",'Encodage réponses Es'!X11)))</f>
        <v/>
      </c>
      <c r="BP11" s="120" t="str">
        <f>IF(OR($F11="a",$F11="A"),$F11,IF(AND('Encodage réponses Es'!$BN11="!",'Encodage réponses Es'!Y11=""),"!",IF('Encodage réponses Es'!Y11="","",'Encodage réponses Es'!Y11)))</f>
        <v/>
      </c>
      <c r="BQ11" s="120" t="str">
        <f>IF(OR($F11="a",$F11="A"),$F11,IF(AND('Encodage réponses Es'!$BN11="!",'Encodage réponses Es'!Z11=""),"!",IF('Encodage réponses Es'!Z11="","",'Encodage réponses Es'!Z11)))</f>
        <v/>
      </c>
      <c r="BR11" s="120" t="str">
        <f>IF(OR($F11="a",$F11="A"),$F11,IF(AND('Encodage réponses Es'!$BN11="!",'Encodage réponses Es'!AO11=""),"!",IF('Encodage réponses Es'!AO11="","",'Encodage réponses Es'!AO11)))</f>
        <v/>
      </c>
      <c r="BS11" s="120" t="str">
        <f>IF(OR($F11="a",$F11="A"),$F11,IF(AND('Encodage réponses Es'!$BN11="!",'Encodage réponses Es'!AP11=""),"!",IF('Encodage réponses Es'!AP11="","",'Encodage réponses Es'!AP11)))</f>
        <v/>
      </c>
      <c r="BT11" s="120" t="str">
        <f>IF(OR($F11="a",$F11="A"),$F11,IF(AND('Encodage réponses Es'!$BN11="!",'Encodage réponses Es'!BA11=""),"!",IF('Encodage réponses Es'!BA11="","",'Encodage réponses Es'!BA11)))</f>
        <v/>
      </c>
      <c r="BU11" s="110" t="str">
        <f t="shared" si="24"/>
        <v/>
      </c>
      <c r="BV11" s="90" t="str">
        <f t="shared" si="25"/>
        <v/>
      </c>
      <c r="BW11" s="117" t="str">
        <f>IF(OR($F11="a",$F11="A"),$F11,IF(AND('Encodage réponses Es'!$BN11="!",'Encodage réponses Es'!AD11=""),"!",IF('Encodage réponses Es'!AD11="","",'Encodage réponses Es'!AD11)))</f>
        <v/>
      </c>
      <c r="BX11" s="117" t="str">
        <f>IF(OR($F11="a",$F11="A"),$F11,IF(AND('Encodage réponses Es'!$BN11="!",'Encodage réponses Es'!AE11=""),"!",IF('Encodage réponses Es'!AE11="","",'Encodage réponses Es'!AE11)))</f>
        <v/>
      </c>
      <c r="BY11" s="117" t="str">
        <f>IF(OR($F11="a",$F11="A"),$F11,IF(AND('Encodage réponses Es'!$BN11="!",'Encodage réponses Es'!AF11=""),"!",IF('Encodage réponses Es'!AF11="","",'Encodage réponses Es'!AF11)))</f>
        <v/>
      </c>
      <c r="BZ11" s="117" t="str">
        <f>IF(OR($F11="a",$F11="A"),$F11,IF(AND('Encodage réponses Es'!$BN11="!",'Encodage réponses Es'!AN11=""),"!",IF('Encodage réponses Es'!AN11="","",'Encodage réponses Es'!AN11)))</f>
        <v/>
      </c>
      <c r="CA11" s="117" t="str">
        <f>IF(OR($F11="a",$F11="A"),$F11,IF(AND('Encodage réponses Es'!$BN11="!",'Encodage réponses Es'!AV11=""),"!",IF('Encodage réponses Es'!AV11="","",'Encodage réponses Es'!AV11)))</f>
        <v/>
      </c>
      <c r="CB11" s="116" t="str">
        <f>IF(OR($F11="a",$F11="A"),$F11,IF(AND('Encodage réponses Es'!$BN11="!",'Encodage réponses Es'!AW11=""),"!",IF('Encodage réponses Es'!AW11="","",'Encodage réponses Es'!AW11)))</f>
        <v/>
      </c>
      <c r="CC11" s="92" t="str">
        <f>IF(OR($F11="a",$F11="A"),$F11,IF(AND('Encodage réponses Es'!$BN11="!",'Encodage réponses Es'!AX11=""),"!",IF('Encodage réponses Es'!AX11="","",'Encodage réponses Es'!AX11)))</f>
        <v/>
      </c>
      <c r="CD11" s="92" t="str">
        <f>IF(OR($F11="a",$F11="A"),$F11,IF(AND('Encodage réponses Es'!$BN11="!",'Encodage réponses Es'!AY11=""),"!",IF('Encodage réponses Es'!AY11="","",'Encodage réponses Es'!AY11)))</f>
        <v/>
      </c>
      <c r="CE11" s="237" t="str">
        <f>IF(OR($F11="a",$F11="A"),$F11,IF(AND('Encodage réponses Es'!$BN11="!",'Encodage réponses Es'!AZ11=""),"!",IF('Encodage réponses Es'!AZ11="","",'Encodage réponses Es'!AZ11)))</f>
        <v/>
      </c>
      <c r="CF11" s="110" t="str">
        <f t="shared" si="26"/>
        <v/>
      </c>
      <c r="CG11" s="90" t="str">
        <f t="shared" si="27"/>
        <v/>
      </c>
      <c r="CH11" s="117" t="str">
        <f>IF(OR($F11="a",$F11="A"),$F11,IF(AND('Encodage réponses Es'!$BN11="!",'Encodage réponses Es'!AA11=""),"!",IF('Encodage réponses Es'!AA11="","",'Encodage réponses Es'!AA11)))</f>
        <v/>
      </c>
      <c r="CI11" s="117" t="str">
        <f>IF(OR($F11="a",$F11="A"),$F11,IF(AND('Encodage réponses Es'!$BN11="!",'Encodage réponses Es'!AB11=""),"!",IF('Encodage réponses Es'!AB11="","",'Encodage réponses Es'!AB11)))</f>
        <v/>
      </c>
      <c r="CJ11" s="117" t="str">
        <f>IF(OR($F11="a",$F11="A"),$F11,IF(AND('Encodage réponses Es'!$BN11="!",'Encodage réponses Es'!AC11=""),"!",IF('Encodage réponses Es'!AC11="","",'Encodage réponses Es'!AC11)))</f>
        <v/>
      </c>
      <c r="CK11" s="117" t="str">
        <f>IF(OR($F11="a",$F11="A"),$F11,IF(AND('Encodage réponses Es'!$BN11="!",'Encodage réponses Es'!AJ11=""),"!",IF('Encodage réponses Es'!AJ11="","",'Encodage réponses Es'!AJ11)))</f>
        <v/>
      </c>
      <c r="CL11" s="117" t="str">
        <f>IF(OR($F11="a",$F11="A"),$F11,IF(AND('Encodage réponses Es'!$BN11="!",'Encodage réponses Es'!AK11=""),"!",IF('Encodage réponses Es'!AK11="","",'Encodage réponses Es'!AK11)))</f>
        <v/>
      </c>
      <c r="CM11" s="116" t="str">
        <f>IF(OR($F11="a",$F11="A"),$F11,IF(AND('Encodage réponses Es'!$BN11="!",'Encodage réponses Es'!AL11=""),"!",IF('Encodage réponses Es'!AL11="","",'Encodage réponses Es'!AL11)))</f>
        <v/>
      </c>
      <c r="CN11" s="92" t="str">
        <f>IF(OR($F11="a",$F11="A"),$F11,IF(AND('Encodage réponses Es'!$BN11="!",'Encodage réponses Es'!AM11=""),"!",IF('Encodage réponses Es'!AM11="","",'Encodage réponses Es'!AM11)))</f>
        <v/>
      </c>
      <c r="CO11" s="116" t="str">
        <f>IF(OR($F11="a",$F11="A"),$F11,IF(AND('Encodage réponses Es'!$BN11="!",'Encodage réponses Es'!AR11=""),"!",IF('Encodage réponses Es'!AR11="","",'Encodage réponses Es'!AR11)))</f>
        <v/>
      </c>
      <c r="CP11" s="92" t="str">
        <f>IF(OR($F11="a",$F11="A"),$F11,IF(AND('Encodage réponses Es'!$BN11="!",'Encodage réponses Es'!AS11=""),"!",IF('Encodage réponses Es'!AS11="","",'Encodage réponses Es'!AS11)))</f>
        <v/>
      </c>
      <c r="CQ11" s="116" t="str">
        <f>IF(OR($F11="a",$F11="A"),$F11,IF(AND('Encodage réponses Es'!$BN11="!",'Encodage réponses Es'!AT11=""),"!",IF('Encodage réponses Es'!AT11="","",'Encodage réponses Es'!AT11)))</f>
        <v/>
      </c>
      <c r="CR11" s="92" t="str">
        <f>IF(OR($F11="a",$F11="A"),$F11,IF(AND('Encodage réponses Es'!$BN11="!",'Encodage réponses Es'!BB8=""),"!",IF('Encodage réponses Es'!BB11="","",'Encodage réponses Es'!BB11)))</f>
        <v/>
      </c>
      <c r="CS11" s="116" t="str">
        <f>IF(OR($F11="a",$F11="A"),$F11,IF(AND('Encodage réponses Es'!$BN11="!",'Encodage réponses Es'!BC8=""),"!",IF('Encodage réponses Es'!BC11="","",'Encodage réponses Es'!BC11)))</f>
        <v/>
      </c>
      <c r="CT11" s="92" t="str">
        <f>IF(OR($F11="a",$F11="A"),$F11,IF(AND('Encodage réponses Es'!$BN11="!",'Encodage réponses Es'!BD8=""),"!",IF('Encodage réponses Es'!BD11="","",'Encodage réponses Es'!BD11)))</f>
        <v/>
      </c>
      <c r="CU11" s="92" t="str">
        <f>IF(OR($F11="a",$F11="A"),$F11,IF(AND('Encodage réponses Es'!$BN11="!",'Encodage réponses Es'!BE8=""),"!",IF('Encodage réponses Es'!BE11="","",'Encodage réponses Es'!BE11)))</f>
        <v/>
      </c>
      <c r="CV11" s="237" t="str">
        <f>IF(OR($F11="a",$F11="A"),$F11,IF(AND('Encodage réponses Es'!$BN11="!",'Encodage réponses Es'!BF8=""),"!",IF('Encodage réponses Es'!BF11="","",'Encodage réponses Es'!BF11)))</f>
        <v/>
      </c>
      <c r="CW11" s="110" t="str">
        <f t="shared" si="28"/>
        <v/>
      </c>
      <c r="CX11" s="90" t="str">
        <f t="shared" si="29"/>
        <v/>
      </c>
    </row>
    <row r="12" spans="1:102" ht="11.25" customHeight="1" x14ac:dyDescent="0.2">
      <c r="A12" s="484"/>
      <c r="B12" s="485"/>
      <c r="C12" s="16">
        <v>8</v>
      </c>
      <c r="D12" s="299" t="str">
        <f>IF('Encodage réponses Es'!G12=0,"",'Encodage réponses Es'!G12)</f>
        <v/>
      </c>
      <c r="E12" s="403" t="str">
        <f>IF('Encodage réponses Es'!H12="","",'Encodage réponses Es'!H12)</f>
        <v/>
      </c>
      <c r="F12" s="298" t="str">
        <f>IF('Encodage réponses Es'!L12="","",'Encodage réponses Es'!L12)</f>
        <v/>
      </c>
      <c r="G12" s="58"/>
      <c r="H12" s="110" t="str">
        <f t="shared" si="0"/>
        <v/>
      </c>
      <c r="I12" s="397" t="str">
        <f t="shared" si="1"/>
        <v/>
      </c>
      <c r="J12" s="112"/>
      <c r="K12" s="110" t="str">
        <f t="shared" si="2"/>
        <v/>
      </c>
      <c r="L12" s="90" t="str">
        <f t="shared" si="3"/>
        <v/>
      </c>
      <c r="M12" s="112"/>
      <c r="N12" s="110" t="str">
        <f t="shared" si="4"/>
        <v/>
      </c>
      <c r="O12" s="90" t="str">
        <f t="shared" si="5"/>
        <v/>
      </c>
      <c r="P12" s="112"/>
      <c r="Q12" s="110" t="str">
        <f t="shared" si="6"/>
        <v/>
      </c>
      <c r="R12" s="90" t="str">
        <f t="shared" si="7"/>
        <v/>
      </c>
      <c r="S12" s="112"/>
      <c r="T12" s="110" t="str">
        <f t="shared" si="8"/>
        <v/>
      </c>
      <c r="U12" s="90" t="str">
        <f t="shared" si="9"/>
        <v/>
      </c>
      <c r="V12" s="112"/>
      <c r="W12" s="110" t="str">
        <f t="shared" si="10"/>
        <v/>
      </c>
      <c r="X12" s="90" t="str">
        <f t="shared" si="11"/>
        <v/>
      </c>
      <c r="Y12" s="112"/>
      <c r="Z12" s="110" t="str">
        <f t="shared" si="12"/>
        <v/>
      </c>
      <c r="AA12" s="90" t="str">
        <f t="shared" si="13"/>
        <v/>
      </c>
      <c r="AB12" s="112"/>
      <c r="AC12" s="110" t="str">
        <f>IF($BN12="a","absent(e)",IF(OR('Encodage réponses Es'!BQ12="",'Encodage réponses Es'!BR12=""),"",IF('Encodage réponses Es'!BN12="!","incomplet",'Encodage réponses Es'!BQ12+'Encodage réponses Es'!BR12/2)))</f>
        <v/>
      </c>
      <c r="AD12" s="90" t="str">
        <f t="shared" si="14"/>
        <v/>
      </c>
      <c r="AE12" s="366" t="str">
        <f>IF($BN12="a","absent(e)",IF(OR('Encodage réponses Es'!BO12="",'Encodage réponses Es'!BP12=""),"",IF('Encodage réponses Es'!BN12="!","incomplet",'Encodage réponses Es'!BO12+'Encodage réponses Es'!BP12/2)))</f>
        <v/>
      </c>
      <c r="AF12" s="343" t="str">
        <f t="shared" si="15"/>
        <v/>
      </c>
      <c r="AG12" s="110" t="str">
        <f>IF($BN12="a","absent(e)",IF(OR('Encodage réponses Es'!BS12="",'Encodage réponses Es'!BT12=""),"",IF('Encodage réponses Es'!BN12="!","incomplet",'Encodage réponses Es'!BS12+'Encodage réponses Es'!BT12/2)))</f>
        <v/>
      </c>
      <c r="AH12" s="90" t="str">
        <f t="shared" si="16"/>
        <v/>
      </c>
      <c r="AI12" s="110" t="str">
        <f>IF($BN12="a","absent(e)",IF(OR('Encodage réponses Es'!BU12="",'Encodage réponses Es'!BV12=""),"",IF('Encodage réponses Es'!BN12="!","incomplet",'Encodage réponses Es'!BU12+'Encodage réponses Es'!BV12/2)))</f>
        <v/>
      </c>
      <c r="AJ12" s="90" t="str">
        <f t="shared" si="17"/>
        <v/>
      </c>
      <c r="AK12" s="113"/>
      <c r="AL12" s="118" t="str">
        <f>IF(OR($F12="a",$F12="A"),$F12,IF(AND('Encodage réponses Es'!$BN12="!",'Encodage réponses Es'!M12=""),"!",IF('Encodage réponses Es'!M12="","",'Encodage réponses Es'!M12)))</f>
        <v/>
      </c>
      <c r="AM12" s="117" t="str">
        <f>IF(OR($F12="a",$F12="A"),$F12,IF(AND('Encodage réponses Es'!$BN12="!",'Encodage réponses Es'!N12=""),"!",IF('Encodage réponses Es'!N12="","",'Encodage réponses Es'!N12)))</f>
        <v/>
      </c>
      <c r="AN12" s="346" t="str">
        <f>IF(OR($F12="a",$F12="A"),$F12,IF(AND('Encodage réponses Es'!$BN12="!",'Encodage réponses Es'!O12=""),"!",IF('Encodage réponses Es'!O12="","",'Encodage réponses Es'!O12)))</f>
        <v/>
      </c>
      <c r="AO12" s="350" t="str">
        <f>IF(OR($F12="a",$F12="A"),$F12,IF(AND('Encodage réponses Es'!$BN12="!",'Encodage réponses Es'!P12=""),"!",IF('Encodage réponses Es'!P12="","",'Encodage réponses Es'!P12)))</f>
        <v/>
      </c>
      <c r="AP12" s="230" t="str">
        <f>IF(OR($F12="a",$F12="A"),$F12,IF(AND('Encodage réponses Es'!$BN12="!",'Encodage réponses Es'!Q12=""),"!",IF('Encodage réponses Es'!Q12="","",'Encodage réponses Es'!Q12)))</f>
        <v/>
      </c>
      <c r="AQ12" s="350" t="str">
        <f>IF(OR($F12="a",$F12="A"),$F12,IF(AND('Encodage réponses Es'!$BN12="!",'Encodage réponses Es'!AG12=""),"!",IF('Encodage réponses Es'!AG12="","",'Encodage réponses Es'!AG12)))</f>
        <v/>
      </c>
      <c r="AR12" s="120" t="str">
        <f>IF(OR($F12="a",$F12="A"),$F12,IF(AND('Encodage réponses Es'!$BN12="!",'Encodage réponses Es'!AH12=""),"!",IF('Encodage réponses Es'!AH12="","",'Encodage réponses Es'!AH12)))</f>
        <v/>
      </c>
      <c r="AS12" s="120" t="str">
        <f>IF(OR($F12="a",$F12="A"),$F12,IF(AND('Encodage réponses Es'!$BN12="!",'Encodage réponses Es'!AI12=""),"!",IF('Encodage réponses Es'!AI12="","",'Encodage réponses Es'!AI12)))</f>
        <v/>
      </c>
      <c r="AT12" s="120" t="str">
        <f>IF(OR($F12="a",$F12="A"),$F12,IF(AND('Encodage réponses Es'!$BN12="!",'Encodage réponses Es'!AU12=""),"!",IF('Encodage réponses Es'!AU12="","",'Encodage réponses Es'!AU12)))</f>
        <v/>
      </c>
      <c r="AU12" s="236" t="str">
        <f t="shared" si="18"/>
        <v/>
      </c>
      <c r="AV12" s="90" t="str">
        <f t="shared" si="19"/>
        <v/>
      </c>
      <c r="AW12" s="118" t="str">
        <f>IF(OR($F12="a",$F12="A"),$F12,IF(AND('Encodage réponses Es'!$BN12="!",'Encodage réponses Es'!BL12=""),"!",IF('Encodage réponses Es'!BL12="","",'Encodage réponses Es'!BL12)))</f>
        <v/>
      </c>
      <c r="AX12" s="232" t="str">
        <f>IF(OR($F12="a",$F12="A"),$F12,IF(AND('Encodage réponses Es'!$BN12="!",'Encodage réponses Es'!BM12=""),"!",IF('Encodage réponses Es'!BM12="","",'Encodage réponses Es'!BM12)))</f>
        <v/>
      </c>
      <c r="AY12" s="110" t="str">
        <f t="shared" si="20"/>
        <v/>
      </c>
      <c r="AZ12" s="90" t="str">
        <f t="shared" si="21"/>
        <v/>
      </c>
      <c r="BA12" s="118" t="str">
        <f>IF(OR($F12="a",$F12="A"),$F12,IF(AND('Encodage réponses Es'!$BN12="!",'Encodage réponses Es'!AQ12=""),"!",IF('Encodage réponses Es'!AQ12="","",'Encodage réponses Es'!AQ12)))</f>
        <v/>
      </c>
      <c r="BB12" s="117" t="str">
        <f>IF(OR($F12="a",$F12="A"),$F12,IF(AND('Encodage réponses Es'!$BN12="!",'Encodage réponses Es'!BG12=""),"!",IF('Encodage réponses Es'!BG12="","",'Encodage réponses Es'!BG12)))</f>
        <v/>
      </c>
      <c r="BC12" s="120" t="str">
        <f>IF(OR($F12="a",$F12="A"),$F12,IF(AND('Encodage réponses Es'!$BN12="!",'Encodage réponses Es'!BH12=""),"!",IF('Encodage réponses Es'!BH12="","",'Encodage réponses Es'!BH12)))</f>
        <v/>
      </c>
      <c r="BD12" s="117" t="str">
        <f>IF(OR($F12="a",$F12="A"),$F12,IF(AND('Encodage réponses Es'!$BN12="!",'Encodage réponses Es'!BI12=""),"!",IF('Encodage réponses Es'!BI12="","",'Encodage réponses Es'!BI12)))</f>
        <v/>
      </c>
      <c r="BE12" s="120" t="str">
        <f>IF(OR($F12="a",$F12="A"),$F12,IF(AND('Encodage réponses Es'!$BN12="!",'Encodage réponses Es'!BJ12=""),"!",IF('Encodage réponses Es'!BJ12="","",'Encodage réponses Es'!BJ12)))</f>
        <v/>
      </c>
      <c r="BF12" s="117" t="str">
        <f>IF(OR($F12="a",$F12="A"),$F12,IF(AND('Encodage réponses Es'!$BN12="!",'Encodage réponses Es'!BK12=""),"!",IF('Encodage réponses Es'!BK12="","",'Encodage réponses Es'!BK12)))</f>
        <v/>
      </c>
      <c r="BG12" s="110" t="str">
        <f t="shared" si="22"/>
        <v/>
      </c>
      <c r="BH12" s="90" t="str">
        <f t="shared" si="23"/>
        <v/>
      </c>
      <c r="BI12" s="170" t="str">
        <f>IF(OR($F12="a",$F12="A"),$F12,IF(AND('Encodage réponses Es'!$BN12="!",'Encodage réponses Es'!R12=""),"!",IF('Encodage réponses Es'!R12="","",'Encodage réponses Es'!R12)))</f>
        <v/>
      </c>
      <c r="BJ12" s="168" t="str">
        <f>IF(OR($F12="a",$F12="A"),$F12,IF(AND('Encodage réponses Es'!$BN12="!",'Encodage réponses Es'!S12=""),"!",IF('Encodage réponses Es'!S12="","",'Encodage réponses Es'!S12)))</f>
        <v/>
      </c>
      <c r="BK12" s="120" t="str">
        <f>IF(OR($F12="a",$F12="A"),$F12,IF(AND('Encodage réponses Es'!$BN12="!",'Encodage réponses Es'!T12=""),"!",IF('Encodage réponses Es'!T12="","",'Encodage réponses Es'!T12)))</f>
        <v/>
      </c>
      <c r="BL12" s="120" t="str">
        <f>IF(OR($F12="a",$F12="A"),$F12,IF(AND('Encodage réponses Es'!$BN12="!",'Encodage réponses Es'!U12=""),"!",IF('Encodage réponses Es'!U12="","",'Encodage réponses Es'!U12)))</f>
        <v/>
      </c>
      <c r="BM12" s="120" t="str">
        <f>IF(OR($F12="a",$F12="A"),$F12,IF(AND('Encodage réponses Es'!$BN12="!",'Encodage réponses Es'!V12=""),"!",IF('Encodage réponses Es'!V12="","",'Encodage réponses Es'!V12)))</f>
        <v/>
      </c>
      <c r="BN12" s="120" t="str">
        <f>IF(OR($F12="a",$F12="A"),$F12,IF(AND('Encodage réponses Es'!$BN12="!",'Encodage réponses Es'!W12=""),"!",IF('Encodage réponses Es'!W12="","",'Encodage réponses Es'!W12)))</f>
        <v/>
      </c>
      <c r="BO12" s="120" t="str">
        <f>IF(OR($F12="a",$F12="A"),$F12,IF(AND('Encodage réponses Es'!$BN12="!",'Encodage réponses Es'!X12=""),"!",IF('Encodage réponses Es'!X12="","",'Encodage réponses Es'!X12)))</f>
        <v/>
      </c>
      <c r="BP12" s="120" t="str">
        <f>IF(OR($F12="a",$F12="A"),$F12,IF(AND('Encodage réponses Es'!$BN12="!",'Encodage réponses Es'!Y12=""),"!",IF('Encodage réponses Es'!Y12="","",'Encodage réponses Es'!Y12)))</f>
        <v/>
      </c>
      <c r="BQ12" s="120" t="str">
        <f>IF(OR($F12="a",$F12="A"),$F12,IF(AND('Encodage réponses Es'!$BN12="!",'Encodage réponses Es'!Z12=""),"!",IF('Encodage réponses Es'!Z12="","",'Encodage réponses Es'!Z12)))</f>
        <v/>
      </c>
      <c r="BR12" s="120" t="str">
        <f>IF(OR($F12="a",$F12="A"),$F12,IF(AND('Encodage réponses Es'!$BN12="!",'Encodage réponses Es'!AO12=""),"!",IF('Encodage réponses Es'!AO12="","",'Encodage réponses Es'!AO12)))</f>
        <v/>
      </c>
      <c r="BS12" s="120" t="str">
        <f>IF(OR($F12="a",$F12="A"),$F12,IF(AND('Encodage réponses Es'!$BN12="!",'Encodage réponses Es'!AP12=""),"!",IF('Encodage réponses Es'!AP12="","",'Encodage réponses Es'!AP12)))</f>
        <v/>
      </c>
      <c r="BT12" s="120" t="str">
        <f>IF(OR($F12="a",$F12="A"),$F12,IF(AND('Encodage réponses Es'!$BN12="!",'Encodage réponses Es'!BA12=""),"!",IF('Encodage réponses Es'!BA12="","",'Encodage réponses Es'!BA12)))</f>
        <v/>
      </c>
      <c r="BU12" s="110" t="str">
        <f t="shared" si="24"/>
        <v/>
      </c>
      <c r="BV12" s="90" t="str">
        <f t="shared" si="25"/>
        <v/>
      </c>
      <c r="BW12" s="117" t="str">
        <f>IF(OR($F12="a",$F12="A"),$F12,IF(AND('Encodage réponses Es'!$BN12="!",'Encodage réponses Es'!AD12=""),"!",IF('Encodage réponses Es'!AD12="","",'Encodage réponses Es'!AD12)))</f>
        <v/>
      </c>
      <c r="BX12" s="117" t="str">
        <f>IF(OR($F12="a",$F12="A"),$F12,IF(AND('Encodage réponses Es'!$BN12="!",'Encodage réponses Es'!AE12=""),"!",IF('Encodage réponses Es'!AE12="","",'Encodage réponses Es'!AE12)))</f>
        <v/>
      </c>
      <c r="BY12" s="117" t="str">
        <f>IF(OR($F12="a",$F12="A"),$F12,IF(AND('Encodage réponses Es'!$BN12="!",'Encodage réponses Es'!AF12=""),"!",IF('Encodage réponses Es'!AF12="","",'Encodage réponses Es'!AF12)))</f>
        <v/>
      </c>
      <c r="BZ12" s="117" t="str">
        <f>IF(OR($F12="a",$F12="A"),$F12,IF(AND('Encodage réponses Es'!$BN12="!",'Encodage réponses Es'!AN12=""),"!",IF('Encodage réponses Es'!AN12="","",'Encodage réponses Es'!AN12)))</f>
        <v/>
      </c>
      <c r="CA12" s="117" t="str">
        <f>IF(OR($F12="a",$F12="A"),$F12,IF(AND('Encodage réponses Es'!$BN12="!",'Encodage réponses Es'!AV12=""),"!",IF('Encodage réponses Es'!AV12="","",'Encodage réponses Es'!AV12)))</f>
        <v/>
      </c>
      <c r="CB12" s="116" t="str">
        <f>IF(OR($F12="a",$F12="A"),$F12,IF(AND('Encodage réponses Es'!$BN12="!",'Encodage réponses Es'!AW12=""),"!",IF('Encodage réponses Es'!AW12="","",'Encodage réponses Es'!AW12)))</f>
        <v/>
      </c>
      <c r="CC12" s="92" t="str">
        <f>IF(OR($F12="a",$F12="A"),$F12,IF(AND('Encodage réponses Es'!$BN12="!",'Encodage réponses Es'!AX12=""),"!",IF('Encodage réponses Es'!AX12="","",'Encodage réponses Es'!AX12)))</f>
        <v/>
      </c>
      <c r="CD12" s="92" t="str">
        <f>IF(OR($F12="a",$F12="A"),$F12,IF(AND('Encodage réponses Es'!$BN12="!",'Encodage réponses Es'!AY12=""),"!",IF('Encodage réponses Es'!AY12="","",'Encodage réponses Es'!AY12)))</f>
        <v/>
      </c>
      <c r="CE12" s="237" t="str">
        <f>IF(OR($F12="a",$F12="A"),$F12,IF(AND('Encodage réponses Es'!$BN12="!",'Encodage réponses Es'!AZ12=""),"!",IF('Encodage réponses Es'!AZ12="","",'Encodage réponses Es'!AZ12)))</f>
        <v/>
      </c>
      <c r="CF12" s="110" t="str">
        <f t="shared" si="26"/>
        <v/>
      </c>
      <c r="CG12" s="90" t="str">
        <f t="shared" si="27"/>
        <v/>
      </c>
      <c r="CH12" s="117" t="str">
        <f>IF(OR($F12="a",$F12="A"),$F12,IF(AND('Encodage réponses Es'!$BN12="!",'Encodage réponses Es'!AA12=""),"!",IF('Encodage réponses Es'!AA12="","",'Encodage réponses Es'!AA12)))</f>
        <v/>
      </c>
      <c r="CI12" s="117" t="str">
        <f>IF(OR($F12="a",$F12="A"),$F12,IF(AND('Encodage réponses Es'!$BN12="!",'Encodage réponses Es'!AB12=""),"!",IF('Encodage réponses Es'!AB12="","",'Encodage réponses Es'!AB12)))</f>
        <v/>
      </c>
      <c r="CJ12" s="117" t="str">
        <f>IF(OR($F12="a",$F12="A"),$F12,IF(AND('Encodage réponses Es'!$BN12="!",'Encodage réponses Es'!AC12=""),"!",IF('Encodage réponses Es'!AC12="","",'Encodage réponses Es'!AC12)))</f>
        <v/>
      </c>
      <c r="CK12" s="117" t="str">
        <f>IF(OR($F12="a",$F12="A"),$F12,IF(AND('Encodage réponses Es'!$BN12="!",'Encodage réponses Es'!AJ12=""),"!",IF('Encodage réponses Es'!AJ12="","",'Encodage réponses Es'!AJ12)))</f>
        <v/>
      </c>
      <c r="CL12" s="117" t="str">
        <f>IF(OR($F12="a",$F12="A"),$F12,IF(AND('Encodage réponses Es'!$BN12="!",'Encodage réponses Es'!AK12=""),"!",IF('Encodage réponses Es'!AK12="","",'Encodage réponses Es'!AK12)))</f>
        <v/>
      </c>
      <c r="CM12" s="116" t="str">
        <f>IF(OR($F12="a",$F12="A"),$F12,IF(AND('Encodage réponses Es'!$BN12="!",'Encodage réponses Es'!AL12=""),"!",IF('Encodage réponses Es'!AL12="","",'Encodage réponses Es'!AL12)))</f>
        <v/>
      </c>
      <c r="CN12" s="92" t="str">
        <f>IF(OR($F12="a",$F12="A"),$F12,IF(AND('Encodage réponses Es'!$BN12="!",'Encodage réponses Es'!AM12=""),"!",IF('Encodage réponses Es'!AM12="","",'Encodage réponses Es'!AM12)))</f>
        <v/>
      </c>
      <c r="CO12" s="116" t="str">
        <f>IF(OR($F12="a",$F12="A"),$F12,IF(AND('Encodage réponses Es'!$BN12="!",'Encodage réponses Es'!AR12=""),"!",IF('Encodage réponses Es'!AR12="","",'Encodage réponses Es'!AR12)))</f>
        <v/>
      </c>
      <c r="CP12" s="92" t="str">
        <f>IF(OR($F12="a",$F12="A"),$F12,IF(AND('Encodage réponses Es'!$BN12="!",'Encodage réponses Es'!AS12=""),"!",IF('Encodage réponses Es'!AS12="","",'Encodage réponses Es'!AS12)))</f>
        <v/>
      </c>
      <c r="CQ12" s="116" t="str">
        <f>IF(OR($F12="a",$F12="A"),$F12,IF(AND('Encodage réponses Es'!$BN12="!",'Encodage réponses Es'!AT12=""),"!",IF('Encodage réponses Es'!AT12="","",'Encodage réponses Es'!AT12)))</f>
        <v/>
      </c>
      <c r="CR12" s="92" t="str">
        <f>IF(OR($F12="a",$F12="A"),$F12,IF(AND('Encodage réponses Es'!$BN12="!",'Encodage réponses Es'!BB9=""),"!",IF('Encodage réponses Es'!BB12="","",'Encodage réponses Es'!BB12)))</f>
        <v/>
      </c>
      <c r="CS12" s="116" t="str">
        <f>IF(OR($F12="a",$F12="A"),$F12,IF(AND('Encodage réponses Es'!$BN12="!",'Encodage réponses Es'!BC9=""),"!",IF('Encodage réponses Es'!BC12="","",'Encodage réponses Es'!BC12)))</f>
        <v/>
      </c>
      <c r="CT12" s="92" t="str">
        <f>IF(OR($F12="a",$F12="A"),$F12,IF(AND('Encodage réponses Es'!$BN12="!",'Encodage réponses Es'!BD9=""),"!",IF('Encodage réponses Es'!BD12="","",'Encodage réponses Es'!BD12)))</f>
        <v/>
      </c>
      <c r="CU12" s="92" t="str">
        <f>IF(OR($F12="a",$F12="A"),$F12,IF(AND('Encodage réponses Es'!$BN12="!",'Encodage réponses Es'!BE9=""),"!",IF('Encodage réponses Es'!BE12="","",'Encodage réponses Es'!BE12)))</f>
        <v/>
      </c>
      <c r="CV12" s="237" t="str">
        <f>IF(OR($F12="a",$F12="A"),$F12,IF(AND('Encodage réponses Es'!$BN12="!",'Encodage réponses Es'!BF9=""),"!",IF('Encodage réponses Es'!BF12="","",'Encodage réponses Es'!BF12)))</f>
        <v/>
      </c>
      <c r="CW12" s="110" t="str">
        <f t="shared" si="28"/>
        <v/>
      </c>
      <c r="CX12" s="90" t="str">
        <f t="shared" si="29"/>
        <v/>
      </c>
    </row>
    <row r="13" spans="1:102" ht="11.25" customHeight="1" x14ac:dyDescent="0.2">
      <c r="A13" s="484"/>
      <c r="B13" s="485"/>
      <c r="C13" s="16">
        <v>9</v>
      </c>
      <c r="D13" s="299" t="str">
        <f>IF('Encodage réponses Es'!G13=0,"",'Encodage réponses Es'!G13)</f>
        <v/>
      </c>
      <c r="E13" s="403" t="str">
        <f>IF('Encodage réponses Es'!H13="","",'Encodage réponses Es'!H13)</f>
        <v/>
      </c>
      <c r="F13" s="298" t="str">
        <f>IF('Encodage réponses Es'!L13="","",'Encodage réponses Es'!L13)</f>
        <v/>
      </c>
      <c r="G13" s="58"/>
      <c r="H13" s="110" t="str">
        <f t="shared" si="0"/>
        <v/>
      </c>
      <c r="I13" s="397" t="str">
        <f t="shared" si="1"/>
        <v/>
      </c>
      <c r="J13" s="112"/>
      <c r="K13" s="110" t="str">
        <f t="shared" si="2"/>
        <v/>
      </c>
      <c r="L13" s="90" t="str">
        <f t="shared" si="3"/>
        <v/>
      </c>
      <c r="M13" s="112"/>
      <c r="N13" s="110" t="str">
        <f t="shared" si="4"/>
        <v/>
      </c>
      <c r="O13" s="90" t="str">
        <f t="shared" si="5"/>
        <v/>
      </c>
      <c r="P13" s="112"/>
      <c r="Q13" s="110" t="str">
        <f t="shared" si="6"/>
        <v/>
      </c>
      <c r="R13" s="90" t="str">
        <f t="shared" si="7"/>
        <v/>
      </c>
      <c r="S13" s="112"/>
      <c r="T13" s="110" t="str">
        <f t="shared" si="8"/>
        <v/>
      </c>
      <c r="U13" s="90" t="str">
        <f t="shared" si="9"/>
        <v/>
      </c>
      <c r="V13" s="112"/>
      <c r="W13" s="110" t="str">
        <f t="shared" si="10"/>
        <v/>
      </c>
      <c r="X13" s="90" t="str">
        <f t="shared" si="11"/>
        <v/>
      </c>
      <c r="Y13" s="112"/>
      <c r="Z13" s="110" t="str">
        <f t="shared" si="12"/>
        <v/>
      </c>
      <c r="AA13" s="90" t="str">
        <f t="shared" si="13"/>
        <v/>
      </c>
      <c r="AB13" s="112"/>
      <c r="AC13" s="110" t="str">
        <f>IF($BN13="a","absent(e)",IF(OR('Encodage réponses Es'!BQ13="",'Encodage réponses Es'!BR13=""),"",IF('Encodage réponses Es'!BN13="!","incomplet",'Encodage réponses Es'!BQ13+'Encodage réponses Es'!BR13/2)))</f>
        <v/>
      </c>
      <c r="AD13" s="90" t="str">
        <f t="shared" si="14"/>
        <v/>
      </c>
      <c r="AE13" s="366" t="str">
        <f>IF($BN13="a","absent(e)",IF(OR('Encodage réponses Es'!BO13="",'Encodage réponses Es'!BP13=""),"",IF('Encodage réponses Es'!BN13="!","incomplet",'Encodage réponses Es'!BO13+'Encodage réponses Es'!BP13/2)))</f>
        <v/>
      </c>
      <c r="AF13" s="343" t="str">
        <f t="shared" si="15"/>
        <v/>
      </c>
      <c r="AG13" s="110" t="str">
        <f>IF($BN13="a","absent(e)",IF(OR('Encodage réponses Es'!BS13="",'Encodage réponses Es'!BT13=""),"",IF('Encodage réponses Es'!BN13="!","incomplet",'Encodage réponses Es'!BS13+'Encodage réponses Es'!BT13/2)))</f>
        <v/>
      </c>
      <c r="AH13" s="90" t="str">
        <f t="shared" si="16"/>
        <v/>
      </c>
      <c r="AI13" s="110" t="str">
        <f>IF($BN13="a","absent(e)",IF(OR('Encodage réponses Es'!BU13="",'Encodage réponses Es'!BV13=""),"",IF('Encodage réponses Es'!BN13="!","incomplet",'Encodage réponses Es'!BU13+'Encodage réponses Es'!BV13/2)))</f>
        <v/>
      </c>
      <c r="AJ13" s="90" t="str">
        <f t="shared" si="17"/>
        <v/>
      </c>
      <c r="AK13" s="113"/>
      <c r="AL13" s="118" t="str">
        <f>IF(OR($F13="a",$F13="A"),$F13,IF(AND('Encodage réponses Es'!$BN13="!",'Encodage réponses Es'!M13=""),"!",IF('Encodage réponses Es'!M13="","",'Encodage réponses Es'!M13)))</f>
        <v/>
      </c>
      <c r="AM13" s="117" t="str">
        <f>IF(OR($F13="a",$F13="A"),$F13,IF(AND('Encodage réponses Es'!$BN13="!",'Encodage réponses Es'!N13=""),"!",IF('Encodage réponses Es'!N13="","",'Encodage réponses Es'!N13)))</f>
        <v/>
      </c>
      <c r="AN13" s="346" t="str">
        <f>IF(OR($F13="a",$F13="A"),$F13,IF(AND('Encodage réponses Es'!$BN13="!",'Encodage réponses Es'!O13=""),"!",IF('Encodage réponses Es'!O13="","",'Encodage réponses Es'!O13)))</f>
        <v/>
      </c>
      <c r="AO13" s="350" t="str">
        <f>IF(OR($F13="a",$F13="A"),$F13,IF(AND('Encodage réponses Es'!$BN13="!",'Encodage réponses Es'!P13=""),"!",IF('Encodage réponses Es'!P13="","",'Encodage réponses Es'!P13)))</f>
        <v/>
      </c>
      <c r="AP13" s="230" t="str">
        <f>IF(OR($F13="a",$F13="A"),$F13,IF(AND('Encodage réponses Es'!$BN13="!",'Encodage réponses Es'!Q13=""),"!",IF('Encodage réponses Es'!Q13="","",'Encodage réponses Es'!Q13)))</f>
        <v/>
      </c>
      <c r="AQ13" s="350" t="str">
        <f>IF(OR($F13="a",$F13="A"),$F13,IF(AND('Encodage réponses Es'!$BN13="!",'Encodage réponses Es'!AG13=""),"!",IF('Encodage réponses Es'!AG13="","",'Encodage réponses Es'!AG13)))</f>
        <v/>
      </c>
      <c r="AR13" s="120" t="str">
        <f>IF(OR($F13="a",$F13="A"),$F13,IF(AND('Encodage réponses Es'!$BN13="!",'Encodage réponses Es'!AH13=""),"!",IF('Encodage réponses Es'!AH13="","",'Encodage réponses Es'!AH13)))</f>
        <v/>
      </c>
      <c r="AS13" s="120" t="str">
        <f>IF(OR($F13="a",$F13="A"),$F13,IF(AND('Encodage réponses Es'!$BN13="!",'Encodage réponses Es'!AI13=""),"!",IF('Encodage réponses Es'!AI13="","",'Encodage réponses Es'!AI13)))</f>
        <v/>
      </c>
      <c r="AT13" s="120" t="str">
        <f>IF(OR($F13="a",$F13="A"),$F13,IF(AND('Encodage réponses Es'!$BN13="!",'Encodage réponses Es'!AU13=""),"!",IF('Encodage réponses Es'!AU13="","",'Encodage réponses Es'!AU13)))</f>
        <v/>
      </c>
      <c r="AU13" s="236" t="str">
        <f t="shared" si="18"/>
        <v/>
      </c>
      <c r="AV13" s="90" t="str">
        <f t="shared" si="19"/>
        <v/>
      </c>
      <c r="AW13" s="118" t="str">
        <f>IF(OR($F13="a",$F13="A"),$F13,IF(AND('Encodage réponses Es'!$BN13="!",'Encodage réponses Es'!BL13=""),"!",IF('Encodage réponses Es'!BL13="","",'Encodage réponses Es'!BL13)))</f>
        <v/>
      </c>
      <c r="AX13" s="232" t="str">
        <f>IF(OR($F13="a",$F13="A"),$F13,IF(AND('Encodage réponses Es'!$BN13="!",'Encodage réponses Es'!BM13=""),"!",IF('Encodage réponses Es'!BM13="","",'Encodage réponses Es'!BM13)))</f>
        <v/>
      </c>
      <c r="AY13" s="110" t="str">
        <f t="shared" si="20"/>
        <v/>
      </c>
      <c r="AZ13" s="90" t="str">
        <f t="shared" si="21"/>
        <v/>
      </c>
      <c r="BA13" s="118" t="str">
        <f>IF(OR($F13="a",$F13="A"),$F13,IF(AND('Encodage réponses Es'!$BN13="!",'Encodage réponses Es'!AQ13=""),"!",IF('Encodage réponses Es'!AQ13="","",'Encodage réponses Es'!AQ13)))</f>
        <v/>
      </c>
      <c r="BB13" s="117" t="str">
        <f>IF(OR($F13="a",$F13="A"),$F13,IF(AND('Encodage réponses Es'!$BN13="!",'Encodage réponses Es'!BG13=""),"!",IF('Encodage réponses Es'!BG13="","",'Encodage réponses Es'!BG13)))</f>
        <v/>
      </c>
      <c r="BC13" s="120" t="str">
        <f>IF(OR($F13="a",$F13="A"),$F13,IF(AND('Encodage réponses Es'!$BN13="!",'Encodage réponses Es'!BH13=""),"!",IF('Encodage réponses Es'!BH13="","",'Encodage réponses Es'!BH13)))</f>
        <v/>
      </c>
      <c r="BD13" s="117" t="str">
        <f>IF(OR($F13="a",$F13="A"),$F13,IF(AND('Encodage réponses Es'!$BN13="!",'Encodage réponses Es'!BI13=""),"!",IF('Encodage réponses Es'!BI13="","",'Encodage réponses Es'!BI13)))</f>
        <v/>
      </c>
      <c r="BE13" s="120" t="str">
        <f>IF(OR($F13="a",$F13="A"),$F13,IF(AND('Encodage réponses Es'!$BN13="!",'Encodage réponses Es'!BJ13=""),"!",IF('Encodage réponses Es'!BJ13="","",'Encodage réponses Es'!BJ13)))</f>
        <v/>
      </c>
      <c r="BF13" s="117" t="str">
        <f>IF(OR($F13="a",$F13="A"),$F13,IF(AND('Encodage réponses Es'!$BN13="!",'Encodage réponses Es'!BK13=""),"!",IF('Encodage réponses Es'!BK13="","",'Encodage réponses Es'!BK13)))</f>
        <v/>
      </c>
      <c r="BG13" s="110" t="str">
        <f t="shared" si="22"/>
        <v/>
      </c>
      <c r="BH13" s="90" t="str">
        <f t="shared" si="23"/>
        <v/>
      </c>
      <c r="BI13" s="170" t="str">
        <f>IF(OR($F13="a",$F13="A"),$F13,IF(AND('Encodage réponses Es'!$BN13="!",'Encodage réponses Es'!R13=""),"!",IF('Encodage réponses Es'!R13="","",'Encodage réponses Es'!R13)))</f>
        <v/>
      </c>
      <c r="BJ13" s="168" t="str">
        <f>IF(OR($F13="a",$F13="A"),$F13,IF(AND('Encodage réponses Es'!$BN13="!",'Encodage réponses Es'!S13=""),"!",IF('Encodage réponses Es'!S13="","",'Encodage réponses Es'!S13)))</f>
        <v/>
      </c>
      <c r="BK13" s="120" t="str">
        <f>IF(OR($F13="a",$F13="A"),$F13,IF(AND('Encodage réponses Es'!$BN13="!",'Encodage réponses Es'!T13=""),"!",IF('Encodage réponses Es'!T13="","",'Encodage réponses Es'!T13)))</f>
        <v/>
      </c>
      <c r="BL13" s="120" t="str">
        <f>IF(OR($F13="a",$F13="A"),$F13,IF(AND('Encodage réponses Es'!$BN13="!",'Encodage réponses Es'!U13=""),"!",IF('Encodage réponses Es'!U13="","",'Encodage réponses Es'!U13)))</f>
        <v/>
      </c>
      <c r="BM13" s="120" t="str">
        <f>IF(OR($F13="a",$F13="A"),$F13,IF(AND('Encodage réponses Es'!$BN13="!",'Encodage réponses Es'!V13=""),"!",IF('Encodage réponses Es'!V13="","",'Encodage réponses Es'!V13)))</f>
        <v/>
      </c>
      <c r="BN13" s="120" t="str">
        <f>IF(OR($F13="a",$F13="A"),$F13,IF(AND('Encodage réponses Es'!$BN13="!",'Encodage réponses Es'!W13=""),"!",IF('Encodage réponses Es'!W13="","",'Encodage réponses Es'!W13)))</f>
        <v/>
      </c>
      <c r="BO13" s="120" t="str">
        <f>IF(OR($F13="a",$F13="A"),$F13,IF(AND('Encodage réponses Es'!$BN13="!",'Encodage réponses Es'!X13=""),"!",IF('Encodage réponses Es'!X13="","",'Encodage réponses Es'!X13)))</f>
        <v/>
      </c>
      <c r="BP13" s="120" t="str">
        <f>IF(OR($F13="a",$F13="A"),$F13,IF(AND('Encodage réponses Es'!$BN13="!",'Encodage réponses Es'!Y13=""),"!",IF('Encodage réponses Es'!Y13="","",'Encodage réponses Es'!Y13)))</f>
        <v/>
      </c>
      <c r="BQ13" s="120" t="str">
        <f>IF(OR($F13="a",$F13="A"),$F13,IF(AND('Encodage réponses Es'!$BN13="!",'Encodage réponses Es'!Z13=""),"!",IF('Encodage réponses Es'!Z13="","",'Encodage réponses Es'!Z13)))</f>
        <v/>
      </c>
      <c r="BR13" s="120" t="str">
        <f>IF(OR($F13="a",$F13="A"),$F13,IF(AND('Encodage réponses Es'!$BN13="!",'Encodage réponses Es'!AO13=""),"!",IF('Encodage réponses Es'!AO13="","",'Encodage réponses Es'!AO13)))</f>
        <v/>
      </c>
      <c r="BS13" s="120" t="str">
        <f>IF(OR($F13="a",$F13="A"),$F13,IF(AND('Encodage réponses Es'!$BN13="!",'Encodage réponses Es'!AP13=""),"!",IF('Encodage réponses Es'!AP13="","",'Encodage réponses Es'!AP13)))</f>
        <v/>
      </c>
      <c r="BT13" s="120" t="str">
        <f>IF(OR($F13="a",$F13="A"),$F13,IF(AND('Encodage réponses Es'!$BN13="!",'Encodage réponses Es'!BA13=""),"!",IF('Encodage réponses Es'!BA13="","",'Encodage réponses Es'!BA13)))</f>
        <v/>
      </c>
      <c r="BU13" s="110" t="str">
        <f t="shared" si="24"/>
        <v/>
      </c>
      <c r="BV13" s="90" t="str">
        <f t="shared" si="25"/>
        <v/>
      </c>
      <c r="BW13" s="117" t="str">
        <f>IF(OR($F13="a",$F13="A"),$F13,IF(AND('Encodage réponses Es'!$BN13="!",'Encodage réponses Es'!AD13=""),"!",IF('Encodage réponses Es'!AD13="","",'Encodage réponses Es'!AD13)))</f>
        <v/>
      </c>
      <c r="BX13" s="117" t="str">
        <f>IF(OR($F13="a",$F13="A"),$F13,IF(AND('Encodage réponses Es'!$BN13="!",'Encodage réponses Es'!AE13=""),"!",IF('Encodage réponses Es'!AE13="","",'Encodage réponses Es'!AE13)))</f>
        <v/>
      </c>
      <c r="BY13" s="117" t="str">
        <f>IF(OR($F13="a",$F13="A"),$F13,IF(AND('Encodage réponses Es'!$BN13="!",'Encodage réponses Es'!AF13=""),"!",IF('Encodage réponses Es'!AF13="","",'Encodage réponses Es'!AF13)))</f>
        <v/>
      </c>
      <c r="BZ13" s="117" t="str">
        <f>IF(OR($F13="a",$F13="A"),$F13,IF(AND('Encodage réponses Es'!$BN13="!",'Encodage réponses Es'!AN13=""),"!",IF('Encodage réponses Es'!AN13="","",'Encodage réponses Es'!AN13)))</f>
        <v/>
      </c>
      <c r="CA13" s="117" t="str">
        <f>IF(OR($F13="a",$F13="A"),$F13,IF(AND('Encodage réponses Es'!$BN13="!",'Encodage réponses Es'!AV13=""),"!",IF('Encodage réponses Es'!AV13="","",'Encodage réponses Es'!AV13)))</f>
        <v/>
      </c>
      <c r="CB13" s="116" t="str">
        <f>IF(OR($F13="a",$F13="A"),$F13,IF(AND('Encodage réponses Es'!$BN13="!",'Encodage réponses Es'!AW13=""),"!",IF('Encodage réponses Es'!AW13="","",'Encodage réponses Es'!AW13)))</f>
        <v/>
      </c>
      <c r="CC13" s="92" t="str">
        <f>IF(OR($F13="a",$F13="A"),$F13,IF(AND('Encodage réponses Es'!$BN13="!",'Encodage réponses Es'!AX13=""),"!",IF('Encodage réponses Es'!AX13="","",'Encodage réponses Es'!AX13)))</f>
        <v/>
      </c>
      <c r="CD13" s="92" t="str">
        <f>IF(OR($F13="a",$F13="A"),$F13,IF(AND('Encodage réponses Es'!$BN13="!",'Encodage réponses Es'!AY13=""),"!",IF('Encodage réponses Es'!AY13="","",'Encodage réponses Es'!AY13)))</f>
        <v/>
      </c>
      <c r="CE13" s="237" t="str">
        <f>IF(OR($F13="a",$F13="A"),$F13,IF(AND('Encodage réponses Es'!$BN13="!",'Encodage réponses Es'!AZ13=""),"!",IF('Encodage réponses Es'!AZ13="","",'Encodage réponses Es'!AZ13)))</f>
        <v/>
      </c>
      <c r="CF13" s="110" t="str">
        <f t="shared" si="26"/>
        <v/>
      </c>
      <c r="CG13" s="90" t="str">
        <f t="shared" si="27"/>
        <v/>
      </c>
      <c r="CH13" s="117" t="str">
        <f>IF(OR($F13="a",$F13="A"),$F13,IF(AND('Encodage réponses Es'!$BN13="!",'Encodage réponses Es'!AA13=""),"!",IF('Encodage réponses Es'!AA13="","",'Encodage réponses Es'!AA13)))</f>
        <v/>
      </c>
      <c r="CI13" s="117" t="str">
        <f>IF(OR($F13="a",$F13="A"),$F13,IF(AND('Encodage réponses Es'!$BN13="!",'Encodage réponses Es'!AB13=""),"!",IF('Encodage réponses Es'!AB13="","",'Encodage réponses Es'!AB13)))</f>
        <v/>
      </c>
      <c r="CJ13" s="117" t="str">
        <f>IF(OR($F13="a",$F13="A"),$F13,IF(AND('Encodage réponses Es'!$BN13="!",'Encodage réponses Es'!AC13=""),"!",IF('Encodage réponses Es'!AC13="","",'Encodage réponses Es'!AC13)))</f>
        <v/>
      </c>
      <c r="CK13" s="117" t="str">
        <f>IF(OR($F13="a",$F13="A"),$F13,IF(AND('Encodage réponses Es'!$BN13="!",'Encodage réponses Es'!AJ13=""),"!",IF('Encodage réponses Es'!AJ13="","",'Encodage réponses Es'!AJ13)))</f>
        <v/>
      </c>
      <c r="CL13" s="117" t="str">
        <f>IF(OR($F13="a",$F13="A"),$F13,IF(AND('Encodage réponses Es'!$BN13="!",'Encodage réponses Es'!AK13=""),"!",IF('Encodage réponses Es'!AK13="","",'Encodage réponses Es'!AK13)))</f>
        <v/>
      </c>
      <c r="CM13" s="116" t="str">
        <f>IF(OR($F13="a",$F13="A"),$F13,IF(AND('Encodage réponses Es'!$BN13="!",'Encodage réponses Es'!AL13=""),"!",IF('Encodage réponses Es'!AL13="","",'Encodage réponses Es'!AL13)))</f>
        <v/>
      </c>
      <c r="CN13" s="92" t="str">
        <f>IF(OR($F13="a",$F13="A"),$F13,IF(AND('Encodage réponses Es'!$BN13="!",'Encodage réponses Es'!AM13=""),"!",IF('Encodage réponses Es'!AM13="","",'Encodage réponses Es'!AM13)))</f>
        <v/>
      </c>
      <c r="CO13" s="116" t="str">
        <f>IF(OR($F13="a",$F13="A"),$F13,IF(AND('Encodage réponses Es'!$BN13="!",'Encodage réponses Es'!AR13=""),"!",IF('Encodage réponses Es'!AR13="","",'Encodage réponses Es'!AR13)))</f>
        <v/>
      </c>
      <c r="CP13" s="92" t="str">
        <f>IF(OR($F13="a",$F13="A"),$F13,IF(AND('Encodage réponses Es'!$BN13="!",'Encodage réponses Es'!AS13=""),"!",IF('Encodage réponses Es'!AS13="","",'Encodage réponses Es'!AS13)))</f>
        <v/>
      </c>
      <c r="CQ13" s="116" t="str">
        <f>IF(OR($F13="a",$F13="A"),$F13,IF(AND('Encodage réponses Es'!$BN13="!",'Encodage réponses Es'!AT13=""),"!",IF('Encodage réponses Es'!AT13="","",'Encodage réponses Es'!AT13)))</f>
        <v/>
      </c>
      <c r="CR13" s="92" t="str">
        <f>IF(OR($F13="a",$F13="A"),$F13,IF(AND('Encodage réponses Es'!$BN13="!",'Encodage réponses Es'!BB10=""),"!",IF('Encodage réponses Es'!BB13="","",'Encodage réponses Es'!BB13)))</f>
        <v/>
      </c>
      <c r="CS13" s="116" t="str">
        <f>IF(OR($F13="a",$F13="A"),$F13,IF(AND('Encodage réponses Es'!$BN13="!",'Encodage réponses Es'!BC10=""),"!",IF('Encodage réponses Es'!BC13="","",'Encodage réponses Es'!BC13)))</f>
        <v/>
      </c>
      <c r="CT13" s="92" t="str">
        <f>IF(OR($F13="a",$F13="A"),$F13,IF(AND('Encodage réponses Es'!$BN13="!",'Encodage réponses Es'!BD10=""),"!",IF('Encodage réponses Es'!BD13="","",'Encodage réponses Es'!BD13)))</f>
        <v/>
      </c>
      <c r="CU13" s="92" t="str">
        <f>IF(OR($F13="a",$F13="A"),$F13,IF(AND('Encodage réponses Es'!$BN13="!",'Encodage réponses Es'!BE10=""),"!",IF('Encodage réponses Es'!BE13="","",'Encodage réponses Es'!BE13)))</f>
        <v/>
      </c>
      <c r="CV13" s="237" t="str">
        <f>IF(OR($F13="a",$F13="A"),$F13,IF(AND('Encodage réponses Es'!$BN13="!",'Encodage réponses Es'!BF10=""),"!",IF('Encodage réponses Es'!BF13="","",'Encodage réponses Es'!BF13)))</f>
        <v/>
      </c>
      <c r="CW13" s="110" t="str">
        <f t="shared" si="28"/>
        <v/>
      </c>
      <c r="CX13" s="90" t="str">
        <f t="shared" si="29"/>
        <v/>
      </c>
    </row>
    <row r="14" spans="1:102" ht="11.25" customHeight="1" x14ac:dyDescent="0.2">
      <c r="A14" s="484"/>
      <c r="B14" s="485"/>
      <c r="C14" s="16">
        <v>10</v>
      </c>
      <c r="D14" s="299" t="str">
        <f>IF('Encodage réponses Es'!G14=0,"",'Encodage réponses Es'!G14)</f>
        <v/>
      </c>
      <c r="E14" s="403" t="str">
        <f>IF('Encodage réponses Es'!H14="","",'Encodage réponses Es'!H14)</f>
        <v/>
      </c>
      <c r="F14" s="298" t="str">
        <f>IF('Encodage réponses Es'!L14="","",'Encodage réponses Es'!L14)</f>
        <v/>
      </c>
      <c r="G14" s="58"/>
      <c r="H14" s="110" t="str">
        <f t="shared" si="0"/>
        <v/>
      </c>
      <c r="I14" s="397" t="str">
        <f t="shared" si="1"/>
        <v/>
      </c>
      <c r="J14" s="112"/>
      <c r="K14" s="110" t="str">
        <f t="shared" si="2"/>
        <v/>
      </c>
      <c r="L14" s="90" t="str">
        <f t="shared" si="3"/>
        <v/>
      </c>
      <c r="M14" s="112"/>
      <c r="N14" s="110" t="str">
        <f t="shared" si="4"/>
        <v/>
      </c>
      <c r="O14" s="90" t="str">
        <f t="shared" si="5"/>
        <v/>
      </c>
      <c r="P14" s="112"/>
      <c r="Q14" s="110" t="str">
        <f t="shared" si="6"/>
        <v/>
      </c>
      <c r="R14" s="90" t="str">
        <f t="shared" si="7"/>
        <v/>
      </c>
      <c r="S14" s="112"/>
      <c r="T14" s="110" t="str">
        <f t="shared" si="8"/>
        <v/>
      </c>
      <c r="U14" s="90" t="str">
        <f t="shared" si="9"/>
        <v/>
      </c>
      <c r="V14" s="112"/>
      <c r="W14" s="110" t="str">
        <f t="shared" si="10"/>
        <v/>
      </c>
      <c r="X14" s="90" t="str">
        <f t="shared" si="11"/>
        <v/>
      </c>
      <c r="Y14" s="112"/>
      <c r="Z14" s="110" t="str">
        <f t="shared" si="12"/>
        <v/>
      </c>
      <c r="AA14" s="90" t="str">
        <f t="shared" si="13"/>
        <v/>
      </c>
      <c r="AB14" s="112"/>
      <c r="AC14" s="110" t="str">
        <f>IF($BN14="a","absent(e)",IF(OR('Encodage réponses Es'!BQ14="",'Encodage réponses Es'!BR14=""),"",IF('Encodage réponses Es'!BN14="!","incomplet",'Encodage réponses Es'!BQ14+'Encodage réponses Es'!BR14/2)))</f>
        <v/>
      </c>
      <c r="AD14" s="90" t="str">
        <f t="shared" si="14"/>
        <v/>
      </c>
      <c r="AE14" s="366" t="str">
        <f>IF($BN14="a","absent(e)",IF(OR('Encodage réponses Es'!BO14="",'Encodage réponses Es'!BP14=""),"",IF('Encodage réponses Es'!BN14="!","incomplet",'Encodage réponses Es'!BO14+'Encodage réponses Es'!BP14/2)))</f>
        <v/>
      </c>
      <c r="AF14" s="343" t="str">
        <f t="shared" si="15"/>
        <v/>
      </c>
      <c r="AG14" s="110" t="str">
        <f>IF($BN14="a","absent(e)",IF(OR('Encodage réponses Es'!BS14="",'Encodage réponses Es'!BT14=""),"",IF('Encodage réponses Es'!BN14="!","incomplet",'Encodage réponses Es'!BS14+'Encodage réponses Es'!BT14/2)))</f>
        <v/>
      </c>
      <c r="AH14" s="90" t="str">
        <f t="shared" si="16"/>
        <v/>
      </c>
      <c r="AI14" s="110" t="str">
        <f>IF($BN14="a","absent(e)",IF(OR('Encodage réponses Es'!BU14="",'Encodage réponses Es'!BV14=""),"",IF('Encodage réponses Es'!BN14="!","incomplet",'Encodage réponses Es'!BU14+'Encodage réponses Es'!BV14/2)))</f>
        <v/>
      </c>
      <c r="AJ14" s="90" t="str">
        <f t="shared" si="17"/>
        <v/>
      </c>
      <c r="AK14" s="113"/>
      <c r="AL14" s="118" t="str">
        <f>IF(OR($F14="a",$F14="A"),$F14,IF(AND('Encodage réponses Es'!$BN14="!",'Encodage réponses Es'!M14=""),"!",IF('Encodage réponses Es'!M14="","",'Encodage réponses Es'!M14)))</f>
        <v/>
      </c>
      <c r="AM14" s="117" t="str">
        <f>IF(OR($F14="a",$F14="A"),$F14,IF(AND('Encodage réponses Es'!$BN14="!",'Encodage réponses Es'!N14=""),"!",IF('Encodage réponses Es'!N14="","",'Encodage réponses Es'!N14)))</f>
        <v/>
      </c>
      <c r="AN14" s="346" t="str">
        <f>IF(OR($F14="a",$F14="A"),$F14,IF(AND('Encodage réponses Es'!$BN14="!",'Encodage réponses Es'!O14=""),"!",IF('Encodage réponses Es'!O14="","",'Encodage réponses Es'!O14)))</f>
        <v/>
      </c>
      <c r="AO14" s="350" t="str">
        <f>IF(OR($F14="a",$F14="A"),$F14,IF(AND('Encodage réponses Es'!$BN14="!",'Encodage réponses Es'!P14=""),"!",IF('Encodage réponses Es'!P14="","",'Encodage réponses Es'!P14)))</f>
        <v/>
      </c>
      <c r="AP14" s="230" t="str">
        <f>IF(OR($F14="a",$F14="A"),$F14,IF(AND('Encodage réponses Es'!$BN14="!",'Encodage réponses Es'!Q14=""),"!",IF('Encodage réponses Es'!Q14="","",'Encodage réponses Es'!Q14)))</f>
        <v/>
      </c>
      <c r="AQ14" s="350" t="str">
        <f>IF(OR($F14="a",$F14="A"),$F14,IF(AND('Encodage réponses Es'!$BN14="!",'Encodage réponses Es'!AG14=""),"!",IF('Encodage réponses Es'!AG14="","",'Encodage réponses Es'!AG14)))</f>
        <v/>
      </c>
      <c r="AR14" s="120" t="str">
        <f>IF(OR($F14="a",$F14="A"),$F14,IF(AND('Encodage réponses Es'!$BN14="!",'Encodage réponses Es'!AH14=""),"!",IF('Encodage réponses Es'!AH14="","",'Encodage réponses Es'!AH14)))</f>
        <v/>
      </c>
      <c r="AS14" s="120" t="str">
        <f>IF(OR($F14="a",$F14="A"),$F14,IF(AND('Encodage réponses Es'!$BN14="!",'Encodage réponses Es'!AI14=""),"!",IF('Encodage réponses Es'!AI14="","",'Encodage réponses Es'!AI14)))</f>
        <v/>
      </c>
      <c r="AT14" s="120" t="str">
        <f>IF(OR($F14="a",$F14="A"),$F14,IF(AND('Encodage réponses Es'!$BN14="!",'Encodage réponses Es'!AU14=""),"!",IF('Encodage réponses Es'!AU14="","",'Encodage réponses Es'!AU14)))</f>
        <v/>
      </c>
      <c r="AU14" s="236" t="str">
        <f t="shared" si="18"/>
        <v/>
      </c>
      <c r="AV14" s="90" t="str">
        <f t="shared" si="19"/>
        <v/>
      </c>
      <c r="AW14" s="118" t="str">
        <f>IF(OR($F14="a",$F14="A"),$F14,IF(AND('Encodage réponses Es'!$BN14="!",'Encodage réponses Es'!BL14=""),"!",IF('Encodage réponses Es'!BL14="","",'Encodage réponses Es'!BL14)))</f>
        <v/>
      </c>
      <c r="AX14" s="232" t="str">
        <f>IF(OR($F14="a",$F14="A"),$F14,IF(AND('Encodage réponses Es'!$BN14="!",'Encodage réponses Es'!BM14=""),"!",IF('Encodage réponses Es'!BM14="","",'Encodage réponses Es'!BM14)))</f>
        <v/>
      </c>
      <c r="AY14" s="110" t="str">
        <f t="shared" si="20"/>
        <v/>
      </c>
      <c r="AZ14" s="90" t="str">
        <f t="shared" si="21"/>
        <v/>
      </c>
      <c r="BA14" s="118" t="str">
        <f>IF(OR($F14="a",$F14="A"),$F14,IF(AND('Encodage réponses Es'!$BN14="!",'Encodage réponses Es'!AQ14=""),"!",IF('Encodage réponses Es'!AQ14="","",'Encodage réponses Es'!AQ14)))</f>
        <v/>
      </c>
      <c r="BB14" s="117" t="str">
        <f>IF(OR($F14="a",$F14="A"),$F14,IF(AND('Encodage réponses Es'!$BN14="!",'Encodage réponses Es'!BG14=""),"!",IF('Encodage réponses Es'!BG14="","",'Encodage réponses Es'!BG14)))</f>
        <v/>
      </c>
      <c r="BC14" s="120" t="str">
        <f>IF(OR($F14="a",$F14="A"),$F14,IF(AND('Encodage réponses Es'!$BN14="!",'Encodage réponses Es'!BH14=""),"!",IF('Encodage réponses Es'!BH14="","",'Encodage réponses Es'!BH14)))</f>
        <v/>
      </c>
      <c r="BD14" s="117" t="str">
        <f>IF(OR($F14="a",$F14="A"),$F14,IF(AND('Encodage réponses Es'!$BN14="!",'Encodage réponses Es'!BI14=""),"!",IF('Encodage réponses Es'!BI14="","",'Encodage réponses Es'!BI14)))</f>
        <v/>
      </c>
      <c r="BE14" s="120" t="str">
        <f>IF(OR($F14="a",$F14="A"),$F14,IF(AND('Encodage réponses Es'!$BN14="!",'Encodage réponses Es'!BJ14=""),"!",IF('Encodage réponses Es'!BJ14="","",'Encodage réponses Es'!BJ14)))</f>
        <v/>
      </c>
      <c r="BF14" s="117" t="str">
        <f>IF(OR($F14="a",$F14="A"),$F14,IF(AND('Encodage réponses Es'!$BN14="!",'Encodage réponses Es'!BK14=""),"!",IF('Encodage réponses Es'!BK14="","",'Encodage réponses Es'!BK14)))</f>
        <v/>
      </c>
      <c r="BG14" s="110" t="str">
        <f t="shared" si="22"/>
        <v/>
      </c>
      <c r="BH14" s="90" t="str">
        <f t="shared" si="23"/>
        <v/>
      </c>
      <c r="BI14" s="170" t="str">
        <f>IF(OR($F14="a",$F14="A"),$F14,IF(AND('Encodage réponses Es'!$BN14="!",'Encodage réponses Es'!R14=""),"!",IF('Encodage réponses Es'!R14="","",'Encodage réponses Es'!R14)))</f>
        <v/>
      </c>
      <c r="BJ14" s="168" t="str">
        <f>IF(OR($F14="a",$F14="A"),$F14,IF(AND('Encodage réponses Es'!$BN14="!",'Encodage réponses Es'!S14=""),"!",IF('Encodage réponses Es'!S14="","",'Encodage réponses Es'!S14)))</f>
        <v/>
      </c>
      <c r="BK14" s="120" t="str">
        <f>IF(OR($F14="a",$F14="A"),$F14,IF(AND('Encodage réponses Es'!$BN14="!",'Encodage réponses Es'!T14=""),"!",IF('Encodage réponses Es'!T14="","",'Encodage réponses Es'!T14)))</f>
        <v/>
      </c>
      <c r="BL14" s="120" t="str">
        <f>IF(OR($F14="a",$F14="A"),$F14,IF(AND('Encodage réponses Es'!$BN14="!",'Encodage réponses Es'!U14=""),"!",IF('Encodage réponses Es'!U14="","",'Encodage réponses Es'!U14)))</f>
        <v/>
      </c>
      <c r="BM14" s="120" t="str">
        <f>IF(OR($F14="a",$F14="A"),$F14,IF(AND('Encodage réponses Es'!$BN14="!",'Encodage réponses Es'!V14=""),"!",IF('Encodage réponses Es'!V14="","",'Encodage réponses Es'!V14)))</f>
        <v/>
      </c>
      <c r="BN14" s="120" t="str">
        <f>IF(OR($F14="a",$F14="A"),$F14,IF(AND('Encodage réponses Es'!$BN14="!",'Encodage réponses Es'!W14=""),"!",IF('Encodage réponses Es'!W14="","",'Encodage réponses Es'!W14)))</f>
        <v/>
      </c>
      <c r="BO14" s="120" t="str">
        <f>IF(OR($F14="a",$F14="A"),$F14,IF(AND('Encodage réponses Es'!$BN14="!",'Encodage réponses Es'!X14=""),"!",IF('Encodage réponses Es'!X14="","",'Encodage réponses Es'!X14)))</f>
        <v/>
      </c>
      <c r="BP14" s="120" t="str">
        <f>IF(OR($F14="a",$F14="A"),$F14,IF(AND('Encodage réponses Es'!$BN14="!",'Encodage réponses Es'!Y14=""),"!",IF('Encodage réponses Es'!Y14="","",'Encodage réponses Es'!Y14)))</f>
        <v/>
      </c>
      <c r="BQ14" s="120" t="str">
        <f>IF(OR($F14="a",$F14="A"),$F14,IF(AND('Encodage réponses Es'!$BN14="!",'Encodage réponses Es'!Z14=""),"!",IF('Encodage réponses Es'!Z14="","",'Encodage réponses Es'!Z14)))</f>
        <v/>
      </c>
      <c r="BR14" s="120" t="str">
        <f>IF(OR($F14="a",$F14="A"),$F14,IF(AND('Encodage réponses Es'!$BN14="!",'Encodage réponses Es'!AO14=""),"!",IF('Encodage réponses Es'!AO14="","",'Encodage réponses Es'!AO14)))</f>
        <v/>
      </c>
      <c r="BS14" s="120" t="str">
        <f>IF(OR($F14="a",$F14="A"),$F14,IF(AND('Encodage réponses Es'!$BN14="!",'Encodage réponses Es'!AP14=""),"!",IF('Encodage réponses Es'!AP14="","",'Encodage réponses Es'!AP14)))</f>
        <v/>
      </c>
      <c r="BT14" s="120" t="str">
        <f>IF(OR($F14="a",$F14="A"),$F14,IF(AND('Encodage réponses Es'!$BN14="!",'Encodage réponses Es'!BA14=""),"!",IF('Encodage réponses Es'!BA14="","",'Encodage réponses Es'!BA14)))</f>
        <v/>
      </c>
      <c r="BU14" s="110" t="str">
        <f t="shared" si="24"/>
        <v/>
      </c>
      <c r="BV14" s="90" t="str">
        <f t="shared" si="25"/>
        <v/>
      </c>
      <c r="BW14" s="117" t="str">
        <f>IF(OR($F14="a",$F14="A"),$F14,IF(AND('Encodage réponses Es'!$BN14="!",'Encodage réponses Es'!AD14=""),"!",IF('Encodage réponses Es'!AD14="","",'Encodage réponses Es'!AD14)))</f>
        <v/>
      </c>
      <c r="BX14" s="117" t="str">
        <f>IF(OR($F14="a",$F14="A"),$F14,IF(AND('Encodage réponses Es'!$BN14="!",'Encodage réponses Es'!AE14=""),"!",IF('Encodage réponses Es'!AE14="","",'Encodage réponses Es'!AE14)))</f>
        <v/>
      </c>
      <c r="BY14" s="117" t="str">
        <f>IF(OR($F14="a",$F14="A"),$F14,IF(AND('Encodage réponses Es'!$BN14="!",'Encodage réponses Es'!AF14=""),"!",IF('Encodage réponses Es'!AF14="","",'Encodage réponses Es'!AF14)))</f>
        <v/>
      </c>
      <c r="BZ14" s="117" t="str">
        <f>IF(OR($F14="a",$F14="A"),$F14,IF(AND('Encodage réponses Es'!$BN14="!",'Encodage réponses Es'!AN14=""),"!",IF('Encodage réponses Es'!AN14="","",'Encodage réponses Es'!AN14)))</f>
        <v/>
      </c>
      <c r="CA14" s="117" t="str">
        <f>IF(OR($F14="a",$F14="A"),$F14,IF(AND('Encodage réponses Es'!$BN14="!",'Encodage réponses Es'!AV14=""),"!",IF('Encodage réponses Es'!AV14="","",'Encodage réponses Es'!AV14)))</f>
        <v/>
      </c>
      <c r="CB14" s="116" t="str">
        <f>IF(OR($F14="a",$F14="A"),$F14,IF(AND('Encodage réponses Es'!$BN14="!",'Encodage réponses Es'!AW14=""),"!",IF('Encodage réponses Es'!AW14="","",'Encodage réponses Es'!AW14)))</f>
        <v/>
      </c>
      <c r="CC14" s="92" t="str">
        <f>IF(OR($F14="a",$F14="A"),$F14,IF(AND('Encodage réponses Es'!$BN14="!",'Encodage réponses Es'!AX14=""),"!",IF('Encodage réponses Es'!AX14="","",'Encodage réponses Es'!AX14)))</f>
        <v/>
      </c>
      <c r="CD14" s="92" t="str">
        <f>IF(OR($F14="a",$F14="A"),$F14,IF(AND('Encodage réponses Es'!$BN14="!",'Encodage réponses Es'!AY14=""),"!",IF('Encodage réponses Es'!AY14="","",'Encodage réponses Es'!AY14)))</f>
        <v/>
      </c>
      <c r="CE14" s="237" t="str">
        <f>IF(OR($F14="a",$F14="A"),$F14,IF(AND('Encodage réponses Es'!$BN14="!",'Encodage réponses Es'!AZ14=""),"!",IF('Encodage réponses Es'!AZ14="","",'Encodage réponses Es'!AZ14)))</f>
        <v/>
      </c>
      <c r="CF14" s="110" t="str">
        <f t="shared" si="26"/>
        <v/>
      </c>
      <c r="CG14" s="90" t="str">
        <f t="shared" si="27"/>
        <v/>
      </c>
      <c r="CH14" s="117" t="str">
        <f>IF(OR($F14="a",$F14="A"),$F14,IF(AND('Encodage réponses Es'!$BN14="!",'Encodage réponses Es'!AA14=""),"!",IF('Encodage réponses Es'!AA14="","",'Encodage réponses Es'!AA14)))</f>
        <v/>
      </c>
      <c r="CI14" s="117" t="str">
        <f>IF(OR($F14="a",$F14="A"),$F14,IF(AND('Encodage réponses Es'!$BN14="!",'Encodage réponses Es'!AB14=""),"!",IF('Encodage réponses Es'!AB14="","",'Encodage réponses Es'!AB14)))</f>
        <v/>
      </c>
      <c r="CJ14" s="117" t="str">
        <f>IF(OR($F14="a",$F14="A"),$F14,IF(AND('Encodage réponses Es'!$BN14="!",'Encodage réponses Es'!AC14=""),"!",IF('Encodage réponses Es'!AC14="","",'Encodage réponses Es'!AC14)))</f>
        <v/>
      </c>
      <c r="CK14" s="117" t="str">
        <f>IF(OR($F14="a",$F14="A"),$F14,IF(AND('Encodage réponses Es'!$BN14="!",'Encodage réponses Es'!AJ14=""),"!",IF('Encodage réponses Es'!AJ14="","",'Encodage réponses Es'!AJ14)))</f>
        <v/>
      </c>
      <c r="CL14" s="117" t="str">
        <f>IF(OR($F14="a",$F14="A"),$F14,IF(AND('Encodage réponses Es'!$BN14="!",'Encodage réponses Es'!AK14=""),"!",IF('Encodage réponses Es'!AK14="","",'Encodage réponses Es'!AK14)))</f>
        <v/>
      </c>
      <c r="CM14" s="116" t="str">
        <f>IF(OR($F14="a",$F14="A"),$F14,IF(AND('Encodage réponses Es'!$BN14="!",'Encodage réponses Es'!AL14=""),"!",IF('Encodage réponses Es'!AL14="","",'Encodage réponses Es'!AL14)))</f>
        <v/>
      </c>
      <c r="CN14" s="92" t="str">
        <f>IF(OR($F14="a",$F14="A"),$F14,IF(AND('Encodage réponses Es'!$BN14="!",'Encodage réponses Es'!AM14=""),"!",IF('Encodage réponses Es'!AM14="","",'Encodage réponses Es'!AM14)))</f>
        <v/>
      </c>
      <c r="CO14" s="116" t="str">
        <f>IF(OR($F14="a",$F14="A"),$F14,IF(AND('Encodage réponses Es'!$BN14="!",'Encodage réponses Es'!AR14=""),"!",IF('Encodage réponses Es'!AR14="","",'Encodage réponses Es'!AR14)))</f>
        <v/>
      </c>
      <c r="CP14" s="92" t="str">
        <f>IF(OR($F14="a",$F14="A"),$F14,IF(AND('Encodage réponses Es'!$BN14="!",'Encodage réponses Es'!AS14=""),"!",IF('Encodage réponses Es'!AS14="","",'Encodage réponses Es'!AS14)))</f>
        <v/>
      </c>
      <c r="CQ14" s="116" t="str">
        <f>IF(OR($F14="a",$F14="A"),$F14,IF(AND('Encodage réponses Es'!$BN14="!",'Encodage réponses Es'!AT14=""),"!",IF('Encodage réponses Es'!AT14="","",'Encodage réponses Es'!AT14)))</f>
        <v/>
      </c>
      <c r="CR14" s="92" t="str">
        <f>IF(OR($F14="a",$F14="A"),$F14,IF(AND('Encodage réponses Es'!$BN14="!",'Encodage réponses Es'!BB11=""),"!",IF('Encodage réponses Es'!BB14="","",'Encodage réponses Es'!BB14)))</f>
        <v/>
      </c>
      <c r="CS14" s="116" t="str">
        <f>IF(OR($F14="a",$F14="A"),$F14,IF(AND('Encodage réponses Es'!$BN14="!",'Encodage réponses Es'!BC11=""),"!",IF('Encodage réponses Es'!BC14="","",'Encodage réponses Es'!BC14)))</f>
        <v/>
      </c>
      <c r="CT14" s="92" t="str">
        <f>IF(OR($F14="a",$F14="A"),$F14,IF(AND('Encodage réponses Es'!$BN14="!",'Encodage réponses Es'!BD11=""),"!",IF('Encodage réponses Es'!BD14="","",'Encodage réponses Es'!BD14)))</f>
        <v/>
      </c>
      <c r="CU14" s="92" t="str">
        <f>IF(OR($F14="a",$F14="A"),$F14,IF(AND('Encodage réponses Es'!$BN14="!",'Encodage réponses Es'!BE11=""),"!",IF('Encodage réponses Es'!BE14="","",'Encodage réponses Es'!BE14)))</f>
        <v/>
      </c>
      <c r="CV14" s="237" t="str">
        <f>IF(OR($F14="a",$F14="A"),$F14,IF(AND('Encodage réponses Es'!$BN14="!",'Encodage réponses Es'!BF11=""),"!",IF('Encodage réponses Es'!BF14="","",'Encodage réponses Es'!BF14)))</f>
        <v/>
      </c>
      <c r="CW14" s="110" t="str">
        <f t="shared" si="28"/>
        <v/>
      </c>
      <c r="CX14" s="90" t="str">
        <f t="shared" si="29"/>
        <v/>
      </c>
    </row>
    <row r="15" spans="1:102" ht="11.25" customHeight="1" x14ac:dyDescent="0.2">
      <c r="A15" s="484"/>
      <c r="B15" s="485"/>
      <c r="C15" s="16">
        <v>11</v>
      </c>
      <c r="D15" s="299" t="str">
        <f>IF('Encodage réponses Es'!G15=0,"",'Encodage réponses Es'!G15)</f>
        <v/>
      </c>
      <c r="E15" s="403" t="str">
        <f>IF('Encodage réponses Es'!H15="","",'Encodage réponses Es'!H15)</f>
        <v/>
      </c>
      <c r="F15" s="298" t="str">
        <f>IF('Encodage réponses Es'!L15="","",'Encodage réponses Es'!L15)</f>
        <v/>
      </c>
      <c r="G15" s="58"/>
      <c r="H15" s="110" t="str">
        <f t="shared" si="0"/>
        <v/>
      </c>
      <c r="I15" s="397" t="str">
        <f t="shared" si="1"/>
        <v/>
      </c>
      <c r="J15" s="112"/>
      <c r="K15" s="110" t="str">
        <f t="shared" si="2"/>
        <v/>
      </c>
      <c r="L15" s="90" t="str">
        <f t="shared" si="3"/>
        <v/>
      </c>
      <c r="M15" s="112"/>
      <c r="N15" s="110" t="str">
        <f t="shared" si="4"/>
        <v/>
      </c>
      <c r="O15" s="90" t="str">
        <f t="shared" si="5"/>
        <v/>
      </c>
      <c r="P15" s="112"/>
      <c r="Q15" s="110" t="str">
        <f t="shared" si="6"/>
        <v/>
      </c>
      <c r="R15" s="90" t="str">
        <f t="shared" si="7"/>
        <v/>
      </c>
      <c r="S15" s="112"/>
      <c r="T15" s="110" t="str">
        <f t="shared" si="8"/>
        <v/>
      </c>
      <c r="U15" s="90" t="str">
        <f t="shared" si="9"/>
        <v/>
      </c>
      <c r="V15" s="112"/>
      <c r="W15" s="110" t="str">
        <f t="shared" si="10"/>
        <v/>
      </c>
      <c r="X15" s="90" t="str">
        <f t="shared" si="11"/>
        <v/>
      </c>
      <c r="Y15" s="112"/>
      <c r="Z15" s="110" t="str">
        <f t="shared" si="12"/>
        <v/>
      </c>
      <c r="AA15" s="90" t="str">
        <f t="shared" si="13"/>
        <v/>
      </c>
      <c r="AB15" s="112"/>
      <c r="AC15" s="110" t="str">
        <f>IF($BN15="a","absent(e)",IF(OR('Encodage réponses Es'!BQ15="",'Encodage réponses Es'!BR15=""),"",IF('Encodage réponses Es'!BN15="!","incomplet",'Encodage réponses Es'!BQ15+'Encodage réponses Es'!BR15/2)))</f>
        <v/>
      </c>
      <c r="AD15" s="90" t="str">
        <f t="shared" si="14"/>
        <v/>
      </c>
      <c r="AE15" s="366" t="str">
        <f>IF($BN15="a","absent(e)",IF(OR('Encodage réponses Es'!BO15="",'Encodage réponses Es'!BP15=""),"",IF('Encodage réponses Es'!BN15="!","incomplet",'Encodage réponses Es'!BO15+'Encodage réponses Es'!BP15/2)))</f>
        <v/>
      </c>
      <c r="AF15" s="343" t="str">
        <f t="shared" si="15"/>
        <v/>
      </c>
      <c r="AG15" s="110" t="str">
        <f>IF($BN15="a","absent(e)",IF(OR('Encodage réponses Es'!BS15="",'Encodage réponses Es'!BT15=""),"",IF('Encodage réponses Es'!BN15="!","incomplet",'Encodage réponses Es'!BS15+'Encodage réponses Es'!BT15/2)))</f>
        <v/>
      </c>
      <c r="AH15" s="90" t="str">
        <f t="shared" si="16"/>
        <v/>
      </c>
      <c r="AI15" s="110" t="str">
        <f>IF($BN15="a","absent(e)",IF(OR('Encodage réponses Es'!BU15="",'Encodage réponses Es'!BV15=""),"",IF('Encodage réponses Es'!BN15="!","incomplet",'Encodage réponses Es'!BU15+'Encodage réponses Es'!BV15/2)))</f>
        <v/>
      </c>
      <c r="AJ15" s="90" t="str">
        <f t="shared" si="17"/>
        <v/>
      </c>
      <c r="AK15" s="113"/>
      <c r="AL15" s="118" t="str">
        <f>IF(OR($F15="a",$F15="A"),$F15,IF(AND('Encodage réponses Es'!$BN15="!",'Encodage réponses Es'!M15=""),"!",IF('Encodage réponses Es'!M15="","",'Encodage réponses Es'!M15)))</f>
        <v/>
      </c>
      <c r="AM15" s="117" t="str">
        <f>IF(OR($F15="a",$F15="A"),$F15,IF(AND('Encodage réponses Es'!$BN15="!",'Encodage réponses Es'!N15=""),"!",IF('Encodage réponses Es'!N15="","",'Encodage réponses Es'!N15)))</f>
        <v/>
      </c>
      <c r="AN15" s="346" t="str">
        <f>IF(OR($F15="a",$F15="A"),$F15,IF(AND('Encodage réponses Es'!$BN15="!",'Encodage réponses Es'!O15=""),"!",IF('Encodage réponses Es'!O15="","",'Encodage réponses Es'!O15)))</f>
        <v/>
      </c>
      <c r="AO15" s="350" t="str">
        <f>IF(OR($F15="a",$F15="A"),$F15,IF(AND('Encodage réponses Es'!$BN15="!",'Encodage réponses Es'!P15=""),"!",IF('Encodage réponses Es'!P15="","",'Encodage réponses Es'!P15)))</f>
        <v/>
      </c>
      <c r="AP15" s="230" t="str">
        <f>IF(OR($F15="a",$F15="A"),$F15,IF(AND('Encodage réponses Es'!$BN15="!",'Encodage réponses Es'!Q15=""),"!",IF('Encodage réponses Es'!Q15="","",'Encodage réponses Es'!Q15)))</f>
        <v/>
      </c>
      <c r="AQ15" s="350" t="str">
        <f>IF(OR($F15="a",$F15="A"),$F15,IF(AND('Encodage réponses Es'!$BN15="!",'Encodage réponses Es'!AG15=""),"!",IF('Encodage réponses Es'!AG15="","",'Encodage réponses Es'!AG15)))</f>
        <v/>
      </c>
      <c r="AR15" s="120" t="str">
        <f>IF(OR($F15="a",$F15="A"),$F15,IF(AND('Encodage réponses Es'!$BN15="!",'Encodage réponses Es'!AH15=""),"!",IF('Encodage réponses Es'!AH15="","",'Encodage réponses Es'!AH15)))</f>
        <v/>
      </c>
      <c r="AS15" s="120" t="str">
        <f>IF(OR($F15="a",$F15="A"),$F15,IF(AND('Encodage réponses Es'!$BN15="!",'Encodage réponses Es'!AI15=""),"!",IF('Encodage réponses Es'!AI15="","",'Encodage réponses Es'!AI15)))</f>
        <v/>
      </c>
      <c r="AT15" s="120" t="str">
        <f>IF(OR($F15="a",$F15="A"),$F15,IF(AND('Encodage réponses Es'!$BN15="!",'Encodage réponses Es'!AU15=""),"!",IF('Encodage réponses Es'!AU15="","",'Encodage réponses Es'!AU15)))</f>
        <v/>
      </c>
      <c r="AU15" s="236" t="str">
        <f t="shared" si="18"/>
        <v/>
      </c>
      <c r="AV15" s="90" t="str">
        <f t="shared" si="19"/>
        <v/>
      </c>
      <c r="AW15" s="118" t="str">
        <f>IF(OR($F15="a",$F15="A"),$F15,IF(AND('Encodage réponses Es'!$BN15="!",'Encodage réponses Es'!BL15=""),"!",IF('Encodage réponses Es'!BL15="","",'Encodage réponses Es'!BL15)))</f>
        <v/>
      </c>
      <c r="AX15" s="232" t="str">
        <f>IF(OR($F15="a",$F15="A"),$F15,IF(AND('Encodage réponses Es'!$BN15="!",'Encodage réponses Es'!BM15=""),"!",IF('Encodage réponses Es'!BM15="","",'Encodage réponses Es'!BM15)))</f>
        <v/>
      </c>
      <c r="AY15" s="110" t="str">
        <f t="shared" si="20"/>
        <v/>
      </c>
      <c r="AZ15" s="90" t="str">
        <f t="shared" si="21"/>
        <v/>
      </c>
      <c r="BA15" s="118" t="str">
        <f>IF(OR($F15="a",$F15="A"),$F15,IF(AND('Encodage réponses Es'!$BN15="!",'Encodage réponses Es'!AQ15=""),"!",IF('Encodage réponses Es'!AQ15="","",'Encodage réponses Es'!AQ15)))</f>
        <v/>
      </c>
      <c r="BB15" s="117" t="str">
        <f>IF(OR($F15="a",$F15="A"),$F15,IF(AND('Encodage réponses Es'!$BN15="!",'Encodage réponses Es'!BG15=""),"!",IF('Encodage réponses Es'!BG15="","",'Encodage réponses Es'!BG15)))</f>
        <v/>
      </c>
      <c r="BC15" s="120" t="str">
        <f>IF(OR($F15="a",$F15="A"),$F15,IF(AND('Encodage réponses Es'!$BN15="!",'Encodage réponses Es'!BH15=""),"!",IF('Encodage réponses Es'!BH15="","",'Encodage réponses Es'!BH15)))</f>
        <v/>
      </c>
      <c r="BD15" s="117" t="str">
        <f>IF(OR($F15="a",$F15="A"),$F15,IF(AND('Encodage réponses Es'!$BN15="!",'Encodage réponses Es'!BI15=""),"!",IF('Encodage réponses Es'!BI15="","",'Encodage réponses Es'!BI15)))</f>
        <v/>
      </c>
      <c r="BE15" s="120" t="str">
        <f>IF(OR($F15="a",$F15="A"),$F15,IF(AND('Encodage réponses Es'!$BN15="!",'Encodage réponses Es'!BJ15=""),"!",IF('Encodage réponses Es'!BJ15="","",'Encodage réponses Es'!BJ15)))</f>
        <v/>
      </c>
      <c r="BF15" s="117" t="str">
        <f>IF(OR($F15="a",$F15="A"),$F15,IF(AND('Encodage réponses Es'!$BN15="!",'Encodage réponses Es'!BK15=""),"!",IF('Encodage réponses Es'!BK15="","",'Encodage réponses Es'!BK15)))</f>
        <v/>
      </c>
      <c r="BG15" s="110" t="str">
        <f t="shared" si="22"/>
        <v/>
      </c>
      <c r="BH15" s="90" t="str">
        <f t="shared" si="23"/>
        <v/>
      </c>
      <c r="BI15" s="170" t="str">
        <f>IF(OR($F15="a",$F15="A"),$F15,IF(AND('Encodage réponses Es'!$BN15="!",'Encodage réponses Es'!R15=""),"!",IF('Encodage réponses Es'!R15="","",'Encodage réponses Es'!R15)))</f>
        <v/>
      </c>
      <c r="BJ15" s="168" t="str">
        <f>IF(OR($F15="a",$F15="A"),$F15,IF(AND('Encodage réponses Es'!$BN15="!",'Encodage réponses Es'!S15=""),"!",IF('Encodage réponses Es'!S15="","",'Encodage réponses Es'!S15)))</f>
        <v/>
      </c>
      <c r="BK15" s="120" t="str">
        <f>IF(OR($F15="a",$F15="A"),$F15,IF(AND('Encodage réponses Es'!$BN15="!",'Encodage réponses Es'!T15=""),"!",IF('Encodage réponses Es'!T15="","",'Encodage réponses Es'!T15)))</f>
        <v/>
      </c>
      <c r="BL15" s="120" t="str">
        <f>IF(OR($F15="a",$F15="A"),$F15,IF(AND('Encodage réponses Es'!$BN15="!",'Encodage réponses Es'!U15=""),"!",IF('Encodage réponses Es'!U15="","",'Encodage réponses Es'!U15)))</f>
        <v/>
      </c>
      <c r="BM15" s="120" t="str">
        <f>IF(OR($F15="a",$F15="A"),$F15,IF(AND('Encodage réponses Es'!$BN15="!",'Encodage réponses Es'!V15=""),"!",IF('Encodage réponses Es'!V15="","",'Encodage réponses Es'!V15)))</f>
        <v/>
      </c>
      <c r="BN15" s="120" t="str">
        <f>IF(OR($F15="a",$F15="A"),$F15,IF(AND('Encodage réponses Es'!$BN15="!",'Encodage réponses Es'!W15=""),"!",IF('Encodage réponses Es'!W15="","",'Encodage réponses Es'!W15)))</f>
        <v/>
      </c>
      <c r="BO15" s="120" t="str">
        <f>IF(OR($F15="a",$F15="A"),$F15,IF(AND('Encodage réponses Es'!$BN15="!",'Encodage réponses Es'!X15=""),"!",IF('Encodage réponses Es'!X15="","",'Encodage réponses Es'!X15)))</f>
        <v/>
      </c>
      <c r="BP15" s="120" t="str">
        <f>IF(OR($F15="a",$F15="A"),$F15,IF(AND('Encodage réponses Es'!$BN15="!",'Encodage réponses Es'!Y15=""),"!",IF('Encodage réponses Es'!Y15="","",'Encodage réponses Es'!Y15)))</f>
        <v/>
      </c>
      <c r="BQ15" s="120" t="str">
        <f>IF(OR($F15="a",$F15="A"),$F15,IF(AND('Encodage réponses Es'!$BN15="!",'Encodage réponses Es'!Z15=""),"!",IF('Encodage réponses Es'!Z15="","",'Encodage réponses Es'!Z15)))</f>
        <v/>
      </c>
      <c r="BR15" s="120" t="str">
        <f>IF(OR($F15="a",$F15="A"),$F15,IF(AND('Encodage réponses Es'!$BN15="!",'Encodage réponses Es'!AO15=""),"!",IF('Encodage réponses Es'!AO15="","",'Encodage réponses Es'!AO15)))</f>
        <v/>
      </c>
      <c r="BS15" s="120" t="str">
        <f>IF(OR($F15="a",$F15="A"),$F15,IF(AND('Encodage réponses Es'!$BN15="!",'Encodage réponses Es'!AP15=""),"!",IF('Encodage réponses Es'!AP15="","",'Encodage réponses Es'!AP15)))</f>
        <v/>
      </c>
      <c r="BT15" s="120" t="str">
        <f>IF(OR($F15="a",$F15="A"),$F15,IF(AND('Encodage réponses Es'!$BN15="!",'Encodage réponses Es'!BA15=""),"!",IF('Encodage réponses Es'!BA15="","",'Encodage réponses Es'!BA15)))</f>
        <v/>
      </c>
      <c r="BU15" s="110" t="str">
        <f t="shared" si="24"/>
        <v/>
      </c>
      <c r="BV15" s="90" t="str">
        <f t="shared" si="25"/>
        <v/>
      </c>
      <c r="BW15" s="117" t="str">
        <f>IF(OR($F15="a",$F15="A"),$F15,IF(AND('Encodage réponses Es'!$BN15="!",'Encodage réponses Es'!AD15=""),"!",IF('Encodage réponses Es'!AD15="","",'Encodage réponses Es'!AD15)))</f>
        <v/>
      </c>
      <c r="BX15" s="117" t="str">
        <f>IF(OR($F15="a",$F15="A"),$F15,IF(AND('Encodage réponses Es'!$BN15="!",'Encodage réponses Es'!AE15=""),"!",IF('Encodage réponses Es'!AE15="","",'Encodage réponses Es'!AE15)))</f>
        <v/>
      </c>
      <c r="BY15" s="117" t="str">
        <f>IF(OR($F15="a",$F15="A"),$F15,IF(AND('Encodage réponses Es'!$BN15="!",'Encodage réponses Es'!AF15=""),"!",IF('Encodage réponses Es'!AF15="","",'Encodage réponses Es'!AF15)))</f>
        <v/>
      </c>
      <c r="BZ15" s="117" t="str">
        <f>IF(OR($F15="a",$F15="A"),$F15,IF(AND('Encodage réponses Es'!$BN15="!",'Encodage réponses Es'!AN15=""),"!",IF('Encodage réponses Es'!AN15="","",'Encodage réponses Es'!AN15)))</f>
        <v/>
      </c>
      <c r="CA15" s="117" t="str">
        <f>IF(OR($F15="a",$F15="A"),$F15,IF(AND('Encodage réponses Es'!$BN15="!",'Encodage réponses Es'!AV15=""),"!",IF('Encodage réponses Es'!AV15="","",'Encodage réponses Es'!AV15)))</f>
        <v/>
      </c>
      <c r="CB15" s="116" t="str">
        <f>IF(OR($F15="a",$F15="A"),$F15,IF(AND('Encodage réponses Es'!$BN15="!",'Encodage réponses Es'!AW15=""),"!",IF('Encodage réponses Es'!AW15="","",'Encodage réponses Es'!AW15)))</f>
        <v/>
      </c>
      <c r="CC15" s="92" t="str">
        <f>IF(OR($F15="a",$F15="A"),$F15,IF(AND('Encodage réponses Es'!$BN15="!",'Encodage réponses Es'!AX15=""),"!",IF('Encodage réponses Es'!AX15="","",'Encodage réponses Es'!AX15)))</f>
        <v/>
      </c>
      <c r="CD15" s="92" t="str">
        <f>IF(OR($F15="a",$F15="A"),$F15,IF(AND('Encodage réponses Es'!$BN15="!",'Encodage réponses Es'!AY15=""),"!",IF('Encodage réponses Es'!AY15="","",'Encodage réponses Es'!AY15)))</f>
        <v/>
      </c>
      <c r="CE15" s="237" t="str">
        <f>IF(OR($F15="a",$F15="A"),$F15,IF(AND('Encodage réponses Es'!$BN15="!",'Encodage réponses Es'!AZ15=""),"!",IF('Encodage réponses Es'!AZ15="","",'Encodage réponses Es'!AZ15)))</f>
        <v/>
      </c>
      <c r="CF15" s="110" t="str">
        <f t="shared" si="26"/>
        <v/>
      </c>
      <c r="CG15" s="90" t="str">
        <f t="shared" si="27"/>
        <v/>
      </c>
      <c r="CH15" s="117" t="str">
        <f>IF(OR($F15="a",$F15="A"),$F15,IF(AND('Encodage réponses Es'!$BN15="!",'Encodage réponses Es'!AA15=""),"!",IF('Encodage réponses Es'!AA15="","",'Encodage réponses Es'!AA15)))</f>
        <v/>
      </c>
      <c r="CI15" s="117" t="str">
        <f>IF(OR($F15="a",$F15="A"),$F15,IF(AND('Encodage réponses Es'!$BN15="!",'Encodage réponses Es'!AB15=""),"!",IF('Encodage réponses Es'!AB15="","",'Encodage réponses Es'!AB15)))</f>
        <v/>
      </c>
      <c r="CJ15" s="117" t="str">
        <f>IF(OR($F15="a",$F15="A"),$F15,IF(AND('Encodage réponses Es'!$BN15="!",'Encodage réponses Es'!AC15=""),"!",IF('Encodage réponses Es'!AC15="","",'Encodage réponses Es'!AC15)))</f>
        <v/>
      </c>
      <c r="CK15" s="117" t="str">
        <f>IF(OR($F15="a",$F15="A"),$F15,IF(AND('Encodage réponses Es'!$BN15="!",'Encodage réponses Es'!AJ15=""),"!",IF('Encodage réponses Es'!AJ15="","",'Encodage réponses Es'!AJ15)))</f>
        <v/>
      </c>
      <c r="CL15" s="117" t="str">
        <f>IF(OR($F15="a",$F15="A"),$F15,IF(AND('Encodage réponses Es'!$BN15="!",'Encodage réponses Es'!AK15=""),"!",IF('Encodage réponses Es'!AK15="","",'Encodage réponses Es'!AK15)))</f>
        <v/>
      </c>
      <c r="CM15" s="116" t="str">
        <f>IF(OR($F15="a",$F15="A"),$F15,IF(AND('Encodage réponses Es'!$BN15="!",'Encodage réponses Es'!AL15=""),"!",IF('Encodage réponses Es'!AL15="","",'Encodage réponses Es'!AL15)))</f>
        <v/>
      </c>
      <c r="CN15" s="92" t="str">
        <f>IF(OR($F15="a",$F15="A"),$F15,IF(AND('Encodage réponses Es'!$BN15="!",'Encodage réponses Es'!AM15=""),"!",IF('Encodage réponses Es'!AM15="","",'Encodage réponses Es'!AM15)))</f>
        <v/>
      </c>
      <c r="CO15" s="116" t="str">
        <f>IF(OR($F15="a",$F15="A"),$F15,IF(AND('Encodage réponses Es'!$BN15="!",'Encodage réponses Es'!AR15=""),"!",IF('Encodage réponses Es'!AR15="","",'Encodage réponses Es'!AR15)))</f>
        <v/>
      </c>
      <c r="CP15" s="92" t="str">
        <f>IF(OR($F15="a",$F15="A"),$F15,IF(AND('Encodage réponses Es'!$BN15="!",'Encodage réponses Es'!AS15=""),"!",IF('Encodage réponses Es'!AS15="","",'Encodage réponses Es'!AS15)))</f>
        <v/>
      </c>
      <c r="CQ15" s="116" t="str">
        <f>IF(OR($F15="a",$F15="A"),$F15,IF(AND('Encodage réponses Es'!$BN15="!",'Encodage réponses Es'!AT15=""),"!",IF('Encodage réponses Es'!AT15="","",'Encodage réponses Es'!AT15)))</f>
        <v/>
      </c>
      <c r="CR15" s="92" t="str">
        <f>IF(OR($F15="a",$F15="A"),$F15,IF(AND('Encodage réponses Es'!$BN15="!",'Encodage réponses Es'!BB12=""),"!",IF('Encodage réponses Es'!BB15="","",'Encodage réponses Es'!BB15)))</f>
        <v/>
      </c>
      <c r="CS15" s="116" t="str">
        <f>IF(OR($F15="a",$F15="A"),$F15,IF(AND('Encodage réponses Es'!$BN15="!",'Encodage réponses Es'!BC12=""),"!",IF('Encodage réponses Es'!BC15="","",'Encodage réponses Es'!BC15)))</f>
        <v/>
      </c>
      <c r="CT15" s="92" t="str">
        <f>IF(OR($F15="a",$F15="A"),$F15,IF(AND('Encodage réponses Es'!$BN15="!",'Encodage réponses Es'!BD12=""),"!",IF('Encodage réponses Es'!BD15="","",'Encodage réponses Es'!BD15)))</f>
        <v/>
      </c>
      <c r="CU15" s="92" t="str">
        <f>IF(OR($F15="a",$F15="A"),$F15,IF(AND('Encodage réponses Es'!$BN15="!",'Encodage réponses Es'!BE12=""),"!",IF('Encodage réponses Es'!BE15="","",'Encodage réponses Es'!BE15)))</f>
        <v/>
      </c>
      <c r="CV15" s="237" t="str">
        <f>IF(OR($F15="a",$F15="A"),$F15,IF(AND('Encodage réponses Es'!$BN15="!",'Encodage réponses Es'!BF12=""),"!",IF('Encodage réponses Es'!BF15="","",'Encodage réponses Es'!BF15)))</f>
        <v/>
      </c>
      <c r="CW15" s="110" t="str">
        <f t="shared" si="28"/>
        <v/>
      </c>
      <c r="CX15" s="90" t="str">
        <f t="shared" si="29"/>
        <v/>
      </c>
    </row>
    <row r="16" spans="1:102" ht="11.25" customHeight="1" x14ac:dyDescent="0.2">
      <c r="A16" s="484"/>
      <c r="B16" s="485"/>
      <c r="C16" s="16">
        <v>12</v>
      </c>
      <c r="D16" s="299" t="str">
        <f>IF('Encodage réponses Es'!G16=0,"",'Encodage réponses Es'!G16)</f>
        <v/>
      </c>
      <c r="E16" s="403" t="str">
        <f>IF('Encodage réponses Es'!H16="","",'Encodage réponses Es'!H16)</f>
        <v/>
      </c>
      <c r="F16" s="298" t="str">
        <f>IF('Encodage réponses Es'!L16="","",'Encodage réponses Es'!L16)</f>
        <v/>
      </c>
      <c r="G16" s="58"/>
      <c r="H16" s="110" t="str">
        <f t="shared" si="0"/>
        <v/>
      </c>
      <c r="I16" s="397" t="str">
        <f t="shared" si="1"/>
        <v/>
      </c>
      <c r="J16" s="112"/>
      <c r="K16" s="110" t="str">
        <f t="shared" si="2"/>
        <v/>
      </c>
      <c r="L16" s="90" t="str">
        <f t="shared" si="3"/>
        <v/>
      </c>
      <c r="M16" s="112"/>
      <c r="N16" s="110" t="str">
        <f t="shared" si="4"/>
        <v/>
      </c>
      <c r="O16" s="90" t="str">
        <f t="shared" si="5"/>
        <v/>
      </c>
      <c r="P16" s="112"/>
      <c r="Q16" s="110" t="str">
        <f t="shared" si="6"/>
        <v/>
      </c>
      <c r="R16" s="90" t="str">
        <f t="shared" si="7"/>
        <v/>
      </c>
      <c r="S16" s="112"/>
      <c r="T16" s="110" t="str">
        <f t="shared" si="8"/>
        <v/>
      </c>
      <c r="U16" s="90" t="str">
        <f t="shared" si="9"/>
        <v/>
      </c>
      <c r="V16" s="112"/>
      <c r="W16" s="110" t="str">
        <f t="shared" si="10"/>
        <v/>
      </c>
      <c r="X16" s="90" t="str">
        <f t="shared" si="11"/>
        <v/>
      </c>
      <c r="Y16" s="112"/>
      <c r="Z16" s="110" t="str">
        <f t="shared" si="12"/>
        <v/>
      </c>
      <c r="AA16" s="90" t="str">
        <f t="shared" si="13"/>
        <v/>
      </c>
      <c r="AB16" s="112"/>
      <c r="AC16" s="110" t="str">
        <f>IF($BN16="a","absent(e)",IF(OR('Encodage réponses Es'!BQ16="",'Encodage réponses Es'!BR16=""),"",IF('Encodage réponses Es'!BN16="!","incomplet",'Encodage réponses Es'!BQ16+'Encodage réponses Es'!BR16/2)))</f>
        <v/>
      </c>
      <c r="AD16" s="90" t="str">
        <f t="shared" si="14"/>
        <v/>
      </c>
      <c r="AE16" s="366" t="str">
        <f>IF($BN16="a","absent(e)",IF(OR('Encodage réponses Es'!BO16="",'Encodage réponses Es'!BP16=""),"",IF('Encodage réponses Es'!BN16="!","incomplet",'Encodage réponses Es'!BO16+'Encodage réponses Es'!BP16/2)))</f>
        <v/>
      </c>
      <c r="AF16" s="343" t="str">
        <f t="shared" si="15"/>
        <v/>
      </c>
      <c r="AG16" s="110" t="str">
        <f>IF($BN16="a","absent(e)",IF(OR('Encodage réponses Es'!BS16="",'Encodage réponses Es'!BT16=""),"",IF('Encodage réponses Es'!BN16="!","incomplet",'Encodage réponses Es'!BS16+'Encodage réponses Es'!BT16/2)))</f>
        <v/>
      </c>
      <c r="AH16" s="90" t="str">
        <f t="shared" si="16"/>
        <v/>
      </c>
      <c r="AI16" s="110" t="str">
        <f>IF($BN16="a","absent(e)",IF(OR('Encodage réponses Es'!BU16="",'Encodage réponses Es'!BV16=""),"",IF('Encodage réponses Es'!BN16="!","incomplet",'Encodage réponses Es'!BU16+'Encodage réponses Es'!BV16/2)))</f>
        <v/>
      </c>
      <c r="AJ16" s="90" t="str">
        <f t="shared" si="17"/>
        <v/>
      </c>
      <c r="AK16" s="113"/>
      <c r="AL16" s="118" t="str">
        <f>IF(OR($F16="a",$F16="A"),$F16,IF(AND('Encodage réponses Es'!$BN16="!",'Encodage réponses Es'!M16=""),"!",IF('Encodage réponses Es'!M16="","",'Encodage réponses Es'!M16)))</f>
        <v/>
      </c>
      <c r="AM16" s="117" t="str">
        <f>IF(OR($F16="a",$F16="A"),$F16,IF(AND('Encodage réponses Es'!$BN16="!",'Encodage réponses Es'!N16=""),"!",IF('Encodage réponses Es'!N16="","",'Encodage réponses Es'!N16)))</f>
        <v/>
      </c>
      <c r="AN16" s="346" t="str">
        <f>IF(OR($F16="a",$F16="A"),$F16,IF(AND('Encodage réponses Es'!$BN16="!",'Encodage réponses Es'!O16=""),"!",IF('Encodage réponses Es'!O16="","",'Encodage réponses Es'!O16)))</f>
        <v/>
      </c>
      <c r="AO16" s="350" t="str">
        <f>IF(OR($F16="a",$F16="A"),$F16,IF(AND('Encodage réponses Es'!$BN16="!",'Encodage réponses Es'!P16=""),"!",IF('Encodage réponses Es'!P16="","",'Encodage réponses Es'!P16)))</f>
        <v/>
      </c>
      <c r="AP16" s="230" t="str">
        <f>IF(OR($F16="a",$F16="A"),$F16,IF(AND('Encodage réponses Es'!$BN16="!",'Encodage réponses Es'!Q16=""),"!",IF('Encodage réponses Es'!Q16="","",'Encodage réponses Es'!Q16)))</f>
        <v/>
      </c>
      <c r="AQ16" s="350" t="str">
        <f>IF(OR($F16="a",$F16="A"),$F16,IF(AND('Encodage réponses Es'!$BN16="!",'Encodage réponses Es'!AG16=""),"!",IF('Encodage réponses Es'!AG16="","",'Encodage réponses Es'!AG16)))</f>
        <v/>
      </c>
      <c r="AR16" s="120" t="str">
        <f>IF(OR($F16="a",$F16="A"),$F16,IF(AND('Encodage réponses Es'!$BN16="!",'Encodage réponses Es'!AH16=""),"!",IF('Encodage réponses Es'!AH16="","",'Encodage réponses Es'!AH16)))</f>
        <v/>
      </c>
      <c r="AS16" s="120" t="str">
        <f>IF(OR($F16="a",$F16="A"),$F16,IF(AND('Encodage réponses Es'!$BN16="!",'Encodage réponses Es'!AI16=""),"!",IF('Encodage réponses Es'!AI16="","",'Encodage réponses Es'!AI16)))</f>
        <v/>
      </c>
      <c r="AT16" s="120" t="str">
        <f>IF(OR($F16="a",$F16="A"),$F16,IF(AND('Encodage réponses Es'!$BN16="!",'Encodage réponses Es'!AU16=""),"!",IF('Encodage réponses Es'!AU16="","",'Encodage réponses Es'!AU16)))</f>
        <v/>
      </c>
      <c r="AU16" s="236" t="str">
        <f t="shared" si="18"/>
        <v/>
      </c>
      <c r="AV16" s="90" t="str">
        <f t="shared" si="19"/>
        <v/>
      </c>
      <c r="AW16" s="118" t="str">
        <f>IF(OR($F16="a",$F16="A"),$F16,IF(AND('Encodage réponses Es'!$BN16="!",'Encodage réponses Es'!BL16=""),"!",IF('Encodage réponses Es'!BL16="","",'Encodage réponses Es'!BL16)))</f>
        <v/>
      </c>
      <c r="AX16" s="232" t="str">
        <f>IF(OR($F16="a",$F16="A"),$F16,IF(AND('Encodage réponses Es'!$BN16="!",'Encodage réponses Es'!BM16=""),"!",IF('Encodage réponses Es'!BM16="","",'Encodage réponses Es'!BM16)))</f>
        <v/>
      </c>
      <c r="AY16" s="110" t="str">
        <f t="shared" si="20"/>
        <v/>
      </c>
      <c r="AZ16" s="90" t="str">
        <f t="shared" si="21"/>
        <v/>
      </c>
      <c r="BA16" s="118" t="str">
        <f>IF(OR($F16="a",$F16="A"),$F16,IF(AND('Encodage réponses Es'!$BN16="!",'Encodage réponses Es'!AQ16=""),"!",IF('Encodage réponses Es'!AQ16="","",'Encodage réponses Es'!AQ16)))</f>
        <v/>
      </c>
      <c r="BB16" s="117" t="str">
        <f>IF(OR($F16="a",$F16="A"),$F16,IF(AND('Encodage réponses Es'!$BN16="!",'Encodage réponses Es'!BG16=""),"!",IF('Encodage réponses Es'!BG16="","",'Encodage réponses Es'!BG16)))</f>
        <v/>
      </c>
      <c r="BC16" s="120" t="str">
        <f>IF(OR($F16="a",$F16="A"),$F16,IF(AND('Encodage réponses Es'!$BN16="!",'Encodage réponses Es'!BH16=""),"!",IF('Encodage réponses Es'!BH16="","",'Encodage réponses Es'!BH16)))</f>
        <v/>
      </c>
      <c r="BD16" s="117" t="str">
        <f>IF(OR($F16="a",$F16="A"),$F16,IF(AND('Encodage réponses Es'!$BN16="!",'Encodage réponses Es'!BI16=""),"!",IF('Encodage réponses Es'!BI16="","",'Encodage réponses Es'!BI16)))</f>
        <v/>
      </c>
      <c r="BE16" s="120" t="str">
        <f>IF(OR($F16="a",$F16="A"),$F16,IF(AND('Encodage réponses Es'!$BN16="!",'Encodage réponses Es'!BJ16=""),"!",IF('Encodage réponses Es'!BJ16="","",'Encodage réponses Es'!BJ16)))</f>
        <v/>
      </c>
      <c r="BF16" s="117" t="str">
        <f>IF(OR($F16="a",$F16="A"),$F16,IF(AND('Encodage réponses Es'!$BN16="!",'Encodage réponses Es'!BK16=""),"!",IF('Encodage réponses Es'!BK16="","",'Encodage réponses Es'!BK16)))</f>
        <v/>
      </c>
      <c r="BG16" s="110" t="str">
        <f t="shared" si="22"/>
        <v/>
      </c>
      <c r="BH16" s="90" t="str">
        <f t="shared" si="23"/>
        <v/>
      </c>
      <c r="BI16" s="170" t="str">
        <f>IF(OR($F16="a",$F16="A"),$F16,IF(AND('Encodage réponses Es'!$BN16="!",'Encodage réponses Es'!R16=""),"!",IF('Encodage réponses Es'!R16="","",'Encodage réponses Es'!R16)))</f>
        <v/>
      </c>
      <c r="BJ16" s="168" t="str">
        <f>IF(OR($F16="a",$F16="A"),$F16,IF(AND('Encodage réponses Es'!$BN16="!",'Encodage réponses Es'!S16=""),"!",IF('Encodage réponses Es'!S16="","",'Encodage réponses Es'!S16)))</f>
        <v/>
      </c>
      <c r="BK16" s="120" t="str">
        <f>IF(OR($F16="a",$F16="A"),$F16,IF(AND('Encodage réponses Es'!$BN16="!",'Encodage réponses Es'!T16=""),"!",IF('Encodage réponses Es'!T16="","",'Encodage réponses Es'!T16)))</f>
        <v/>
      </c>
      <c r="BL16" s="120" t="str">
        <f>IF(OR($F16="a",$F16="A"),$F16,IF(AND('Encodage réponses Es'!$BN16="!",'Encodage réponses Es'!U16=""),"!",IF('Encodage réponses Es'!U16="","",'Encodage réponses Es'!U16)))</f>
        <v/>
      </c>
      <c r="BM16" s="120" t="str">
        <f>IF(OR($F16="a",$F16="A"),$F16,IF(AND('Encodage réponses Es'!$BN16="!",'Encodage réponses Es'!V16=""),"!",IF('Encodage réponses Es'!V16="","",'Encodage réponses Es'!V16)))</f>
        <v/>
      </c>
      <c r="BN16" s="120" t="str">
        <f>IF(OR($F16="a",$F16="A"),$F16,IF(AND('Encodage réponses Es'!$BN16="!",'Encodage réponses Es'!W16=""),"!",IF('Encodage réponses Es'!W16="","",'Encodage réponses Es'!W16)))</f>
        <v/>
      </c>
      <c r="BO16" s="120" t="str">
        <f>IF(OR($F16="a",$F16="A"),$F16,IF(AND('Encodage réponses Es'!$BN16="!",'Encodage réponses Es'!X16=""),"!",IF('Encodage réponses Es'!X16="","",'Encodage réponses Es'!X16)))</f>
        <v/>
      </c>
      <c r="BP16" s="120" t="str">
        <f>IF(OR($F16="a",$F16="A"),$F16,IF(AND('Encodage réponses Es'!$BN16="!",'Encodage réponses Es'!Y16=""),"!",IF('Encodage réponses Es'!Y16="","",'Encodage réponses Es'!Y16)))</f>
        <v/>
      </c>
      <c r="BQ16" s="120" t="str">
        <f>IF(OR($F16="a",$F16="A"),$F16,IF(AND('Encodage réponses Es'!$BN16="!",'Encodage réponses Es'!Z16=""),"!",IF('Encodage réponses Es'!Z16="","",'Encodage réponses Es'!Z16)))</f>
        <v/>
      </c>
      <c r="BR16" s="120" t="str">
        <f>IF(OR($F16="a",$F16="A"),$F16,IF(AND('Encodage réponses Es'!$BN16="!",'Encodage réponses Es'!AO16=""),"!",IF('Encodage réponses Es'!AO16="","",'Encodage réponses Es'!AO16)))</f>
        <v/>
      </c>
      <c r="BS16" s="120" t="str">
        <f>IF(OR($F16="a",$F16="A"),$F16,IF(AND('Encodage réponses Es'!$BN16="!",'Encodage réponses Es'!AP16=""),"!",IF('Encodage réponses Es'!AP16="","",'Encodage réponses Es'!AP16)))</f>
        <v/>
      </c>
      <c r="BT16" s="120" t="str">
        <f>IF(OR($F16="a",$F16="A"),$F16,IF(AND('Encodage réponses Es'!$BN16="!",'Encodage réponses Es'!BA16=""),"!",IF('Encodage réponses Es'!BA16="","",'Encodage réponses Es'!BA16)))</f>
        <v/>
      </c>
      <c r="BU16" s="110" t="str">
        <f t="shared" si="24"/>
        <v/>
      </c>
      <c r="BV16" s="90" t="str">
        <f t="shared" si="25"/>
        <v/>
      </c>
      <c r="BW16" s="117" t="str">
        <f>IF(OR($F16="a",$F16="A"),$F16,IF(AND('Encodage réponses Es'!$BN16="!",'Encodage réponses Es'!AD16=""),"!",IF('Encodage réponses Es'!AD16="","",'Encodage réponses Es'!AD16)))</f>
        <v/>
      </c>
      <c r="BX16" s="117" t="str">
        <f>IF(OR($F16="a",$F16="A"),$F16,IF(AND('Encodage réponses Es'!$BN16="!",'Encodage réponses Es'!AE16=""),"!",IF('Encodage réponses Es'!AE16="","",'Encodage réponses Es'!AE16)))</f>
        <v/>
      </c>
      <c r="BY16" s="117" t="str">
        <f>IF(OR($F16="a",$F16="A"),$F16,IF(AND('Encodage réponses Es'!$BN16="!",'Encodage réponses Es'!AF16=""),"!",IF('Encodage réponses Es'!AF16="","",'Encodage réponses Es'!AF16)))</f>
        <v/>
      </c>
      <c r="BZ16" s="117" t="str">
        <f>IF(OR($F16="a",$F16="A"),$F16,IF(AND('Encodage réponses Es'!$BN16="!",'Encodage réponses Es'!AN16=""),"!",IF('Encodage réponses Es'!AN16="","",'Encodage réponses Es'!AN16)))</f>
        <v/>
      </c>
      <c r="CA16" s="117" t="str">
        <f>IF(OR($F16="a",$F16="A"),$F16,IF(AND('Encodage réponses Es'!$BN16="!",'Encodage réponses Es'!AV16=""),"!",IF('Encodage réponses Es'!AV16="","",'Encodage réponses Es'!AV16)))</f>
        <v/>
      </c>
      <c r="CB16" s="116" t="str">
        <f>IF(OR($F16="a",$F16="A"),$F16,IF(AND('Encodage réponses Es'!$BN16="!",'Encodage réponses Es'!AW16=""),"!",IF('Encodage réponses Es'!AW16="","",'Encodage réponses Es'!AW16)))</f>
        <v/>
      </c>
      <c r="CC16" s="92" t="str">
        <f>IF(OR($F16="a",$F16="A"),$F16,IF(AND('Encodage réponses Es'!$BN16="!",'Encodage réponses Es'!AX16=""),"!",IF('Encodage réponses Es'!AX16="","",'Encodage réponses Es'!AX16)))</f>
        <v/>
      </c>
      <c r="CD16" s="92" t="str">
        <f>IF(OR($F16="a",$F16="A"),$F16,IF(AND('Encodage réponses Es'!$BN16="!",'Encodage réponses Es'!AY16=""),"!",IF('Encodage réponses Es'!AY16="","",'Encodage réponses Es'!AY16)))</f>
        <v/>
      </c>
      <c r="CE16" s="237" t="str">
        <f>IF(OR($F16="a",$F16="A"),$F16,IF(AND('Encodage réponses Es'!$BN16="!",'Encodage réponses Es'!AZ16=""),"!",IF('Encodage réponses Es'!AZ16="","",'Encodage réponses Es'!AZ16)))</f>
        <v/>
      </c>
      <c r="CF16" s="110" t="str">
        <f t="shared" si="26"/>
        <v/>
      </c>
      <c r="CG16" s="90" t="str">
        <f t="shared" si="27"/>
        <v/>
      </c>
      <c r="CH16" s="117" t="str">
        <f>IF(OR($F16="a",$F16="A"),$F16,IF(AND('Encodage réponses Es'!$BN16="!",'Encodage réponses Es'!AA16=""),"!",IF('Encodage réponses Es'!AA16="","",'Encodage réponses Es'!AA16)))</f>
        <v/>
      </c>
      <c r="CI16" s="117" t="str">
        <f>IF(OR($F16="a",$F16="A"),$F16,IF(AND('Encodage réponses Es'!$BN16="!",'Encodage réponses Es'!AB16=""),"!",IF('Encodage réponses Es'!AB16="","",'Encodage réponses Es'!AB16)))</f>
        <v/>
      </c>
      <c r="CJ16" s="117" t="str">
        <f>IF(OR($F16="a",$F16="A"),$F16,IF(AND('Encodage réponses Es'!$BN16="!",'Encodage réponses Es'!AC16=""),"!",IF('Encodage réponses Es'!AC16="","",'Encodage réponses Es'!AC16)))</f>
        <v/>
      </c>
      <c r="CK16" s="117" t="str">
        <f>IF(OR($F16="a",$F16="A"),$F16,IF(AND('Encodage réponses Es'!$BN16="!",'Encodage réponses Es'!AJ16=""),"!",IF('Encodage réponses Es'!AJ16="","",'Encodage réponses Es'!AJ16)))</f>
        <v/>
      </c>
      <c r="CL16" s="117" t="str">
        <f>IF(OR($F16="a",$F16="A"),$F16,IF(AND('Encodage réponses Es'!$BN16="!",'Encodage réponses Es'!AK16=""),"!",IF('Encodage réponses Es'!AK16="","",'Encodage réponses Es'!AK16)))</f>
        <v/>
      </c>
      <c r="CM16" s="116" t="str">
        <f>IF(OR($F16="a",$F16="A"),$F16,IF(AND('Encodage réponses Es'!$BN16="!",'Encodage réponses Es'!AL16=""),"!",IF('Encodage réponses Es'!AL16="","",'Encodage réponses Es'!AL16)))</f>
        <v/>
      </c>
      <c r="CN16" s="92" t="str">
        <f>IF(OR($F16="a",$F16="A"),$F16,IF(AND('Encodage réponses Es'!$BN16="!",'Encodage réponses Es'!AM16=""),"!",IF('Encodage réponses Es'!AM16="","",'Encodage réponses Es'!AM16)))</f>
        <v/>
      </c>
      <c r="CO16" s="116" t="str">
        <f>IF(OR($F16="a",$F16="A"),$F16,IF(AND('Encodage réponses Es'!$BN16="!",'Encodage réponses Es'!AR16=""),"!",IF('Encodage réponses Es'!AR16="","",'Encodage réponses Es'!AR16)))</f>
        <v/>
      </c>
      <c r="CP16" s="92" t="str">
        <f>IF(OR($F16="a",$F16="A"),$F16,IF(AND('Encodage réponses Es'!$BN16="!",'Encodage réponses Es'!AS16=""),"!",IF('Encodage réponses Es'!AS16="","",'Encodage réponses Es'!AS16)))</f>
        <v/>
      </c>
      <c r="CQ16" s="116" t="str">
        <f>IF(OR($F16="a",$F16="A"),$F16,IF(AND('Encodage réponses Es'!$BN16="!",'Encodage réponses Es'!AT16=""),"!",IF('Encodage réponses Es'!AT16="","",'Encodage réponses Es'!AT16)))</f>
        <v/>
      </c>
      <c r="CR16" s="92" t="str">
        <f>IF(OR($F16="a",$F16="A"),$F16,IF(AND('Encodage réponses Es'!$BN16="!",'Encodage réponses Es'!BB13=""),"!",IF('Encodage réponses Es'!BB16="","",'Encodage réponses Es'!BB16)))</f>
        <v/>
      </c>
      <c r="CS16" s="116" t="str">
        <f>IF(OR($F16="a",$F16="A"),$F16,IF(AND('Encodage réponses Es'!$BN16="!",'Encodage réponses Es'!BC13=""),"!",IF('Encodage réponses Es'!BC16="","",'Encodage réponses Es'!BC16)))</f>
        <v/>
      </c>
      <c r="CT16" s="92" t="str">
        <f>IF(OR($F16="a",$F16="A"),$F16,IF(AND('Encodage réponses Es'!$BN16="!",'Encodage réponses Es'!BD13=""),"!",IF('Encodage réponses Es'!BD16="","",'Encodage réponses Es'!BD16)))</f>
        <v/>
      </c>
      <c r="CU16" s="92" t="str">
        <f>IF(OR($F16="a",$F16="A"),$F16,IF(AND('Encodage réponses Es'!$BN16="!",'Encodage réponses Es'!BE13=""),"!",IF('Encodage réponses Es'!BE16="","",'Encodage réponses Es'!BE16)))</f>
        <v/>
      </c>
      <c r="CV16" s="237" t="str">
        <f>IF(OR($F16="a",$F16="A"),$F16,IF(AND('Encodage réponses Es'!$BN16="!",'Encodage réponses Es'!BF13=""),"!",IF('Encodage réponses Es'!BF16="","",'Encodage réponses Es'!BF16)))</f>
        <v/>
      </c>
      <c r="CW16" s="110" t="str">
        <f t="shared" si="28"/>
        <v/>
      </c>
      <c r="CX16" s="90" t="str">
        <f t="shared" si="29"/>
        <v/>
      </c>
    </row>
    <row r="17" spans="1:102" ht="11.25" customHeight="1" x14ac:dyDescent="0.2">
      <c r="A17" s="484"/>
      <c r="B17" s="485"/>
      <c r="C17" s="16">
        <v>13</v>
      </c>
      <c r="D17" s="299" t="str">
        <f>IF('Encodage réponses Es'!G17=0,"",'Encodage réponses Es'!G17)</f>
        <v/>
      </c>
      <c r="E17" s="403" t="str">
        <f>IF('Encodage réponses Es'!H17="","",'Encodage réponses Es'!H17)</f>
        <v/>
      </c>
      <c r="F17" s="298" t="str">
        <f>IF('Encodage réponses Es'!L17="","",'Encodage réponses Es'!L17)</f>
        <v/>
      </c>
      <c r="G17" s="58"/>
      <c r="H17" s="110" t="str">
        <f t="shared" si="0"/>
        <v/>
      </c>
      <c r="I17" s="397" t="str">
        <f t="shared" si="1"/>
        <v/>
      </c>
      <c r="J17" s="112"/>
      <c r="K17" s="110" t="str">
        <f t="shared" si="2"/>
        <v/>
      </c>
      <c r="L17" s="90" t="str">
        <f t="shared" si="3"/>
        <v/>
      </c>
      <c r="M17" s="112"/>
      <c r="N17" s="110" t="str">
        <f t="shared" si="4"/>
        <v/>
      </c>
      <c r="O17" s="90" t="str">
        <f t="shared" si="5"/>
        <v/>
      </c>
      <c r="P17" s="112"/>
      <c r="Q17" s="110" t="str">
        <f t="shared" si="6"/>
        <v/>
      </c>
      <c r="R17" s="90" t="str">
        <f t="shared" si="7"/>
        <v/>
      </c>
      <c r="S17" s="112"/>
      <c r="T17" s="110" t="str">
        <f t="shared" si="8"/>
        <v/>
      </c>
      <c r="U17" s="90" t="str">
        <f t="shared" si="9"/>
        <v/>
      </c>
      <c r="V17" s="112"/>
      <c r="W17" s="110" t="str">
        <f t="shared" si="10"/>
        <v/>
      </c>
      <c r="X17" s="90" t="str">
        <f t="shared" si="11"/>
        <v/>
      </c>
      <c r="Y17" s="112"/>
      <c r="Z17" s="110" t="str">
        <f t="shared" si="12"/>
        <v/>
      </c>
      <c r="AA17" s="90" t="str">
        <f t="shared" si="13"/>
        <v/>
      </c>
      <c r="AB17" s="112"/>
      <c r="AC17" s="110" t="str">
        <f>IF($BN17="a","absent(e)",IF(OR('Encodage réponses Es'!BQ17="",'Encodage réponses Es'!BR17=""),"",IF('Encodage réponses Es'!BN17="!","incomplet",'Encodage réponses Es'!BQ17+'Encodage réponses Es'!BR17/2)))</f>
        <v/>
      </c>
      <c r="AD17" s="90" t="str">
        <f t="shared" si="14"/>
        <v/>
      </c>
      <c r="AE17" s="366" t="str">
        <f>IF($BN17="a","absent(e)",IF(OR('Encodage réponses Es'!BO17="",'Encodage réponses Es'!BP17=""),"",IF('Encodage réponses Es'!BN17="!","incomplet",'Encodage réponses Es'!BO17+'Encodage réponses Es'!BP17/2)))</f>
        <v/>
      </c>
      <c r="AF17" s="343" t="str">
        <f t="shared" si="15"/>
        <v/>
      </c>
      <c r="AG17" s="110" t="str">
        <f>IF($BN17="a","absent(e)",IF(OR('Encodage réponses Es'!BS17="",'Encodage réponses Es'!BT17=""),"",IF('Encodage réponses Es'!BN17="!","incomplet",'Encodage réponses Es'!BS17+'Encodage réponses Es'!BT17/2)))</f>
        <v/>
      </c>
      <c r="AH17" s="90" t="str">
        <f t="shared" si="16"/>
        <v/>
      </c>
      <c r="AI17" s="110" t="str">
        <f>IF($BN17="a","absent(e)",IF(OR('Encodage réponses Es'!BU17="",'Encodage réponses Es'!BV17=""),"",IF('Encodage réponses Es'!BN17="!","incomplet",'Encodage réponses Es'!BU17+'Encodage réponses Es'!BV17/2)))</f>
        <v/>
      </c>
      <c r="AJ17" s="90" t="str">
        <f t="shared" si="17"/>
        <v/>
      </c>
      <c r="AK17" s="113"/>
      <c r="AL17" s="118" t="str">
        <f>IF(OR($F17="a",$F17="A"),$F17,IF(AND('Encodage réponses Es'!$BN17="!",'Encodage réponses Es'!M17=""),"!",IF('Encodage réponses Es'!M17="","",'Encodage réponses Es'!M17)))</f>
        <v/>
      </c>
      <c r="AM17" s="117" t="str">
        <f>IF(OR($F17="a",$F17="A"),$F17,IF(AND('Encodage réponses Es'!$BN17="!",'Encodage réponses Es'!N17=""),"!",IF('Encodage réponses Es'!N17="","",'Encodage réponses Es'!N17)))</f>
        <v/>
      </c>
      <c r="AN17" s="346" t="str">
        <f>IF(OR($F17="a",$F17="A"),$F17,IF(AND('Encodage réponses Es'!$BN17="!",'Encodage réponses Es'!O17=""),"!",IF('Encodage réponses Es'!O17="","",'Encodage réponses Es'!O17)))</f>
        <v/>
      </c>
      <c r="AO17" s="350" t="str">
        <f>IF(OR($F17="a",$F17="A"),$F17,IF(AND('Encodage réponses Es'!$BN17="!",'Encodage réponses Es'!P17=""),"!",IF('Encodage réponses Es'!P17="","",'Encodage réponses Es'!P17)))</f>
        <v/>
      </c>
      <c r="AP17" s="230" t="str">
        <f>IF(OR($F17="a",$F17="A"),$F17,IF(AND('Encodage réponses Es'!$BN17="!",'Encodage réponses Es'!Q17=""),"!",IF('Encodage réponses Es'!Q17="","",'Encodage réponses Es'!Q17)))</f>
        <v/>
      </c>
      <c r="AQ17" s="350" t="str">
        <f>IF(OR($F17="a",$F17="A"),$F17,IF(AND('Encodage réponses Es'!$BN17="!",'Encodage réponses Es'!AG17=""),"!",IF('Encodage réponses Es'!AG17="","",'Encodage réponses Es'!AG17)))</f>
        <v/>
      </c>
      <c r="AR17" s="120" t="str">
        <f>IF(OR($F17="a",$F17="A"),$F17,IF(AND('Encodage réponses Es'!$BN17="!",'Encodage réponses Es'!AH17=""),"!",IF('Encodage réponses Es'!AH17="","",'Encodage réponses Es'!AH17)))</f>
        <v/>
      </c>
      <c r="AS17" s="120" t="str">
        <f>IF(OR($F17="a",$F17="A"),$F17,IF(AND('Encodage réponses Es'!$BN17="!",'Encodage réponses Es'!AI17=""),"!",IF('Encodage réponses Es'!AI17="","",'Encodage réponses Es'!AI17)))</f>
        <v/>
      </c>
      <c r="AT17" s="120" t="str">
        <f>IF(OR($F17="a",$F17="A"),$F17,IF(AND('Encodage réponses Es'!$BN17="!",'Encodage réponses Es'!AU17=""),"!",IF('Encodage réponses Es'!AU17="","",'Encodage réponses Es'!AU17)))</f>
        <v/>
      </c>
      <c r="AU17" s="236" t="str">
        <f t="shared" si="18"/>
        <v/>
      </c>
      <c r="AV17" s="90" t="str">
        <f t="shared" si="19"/>
        <v/>
      </c>
      <c r="AW17" s="118" t="str">
        <f>IF(OR($F17="a",$F17="A"),$F17,IF(AND('Encodage réponses Es'!$BN17="!",'Encodage réponses Es'!BL17=""),"!",IF('Encodage réponses Es'!BL17="","",'Encodage réponses Es'!BL17)))</f>
        <v/>
      </c>
      <c r="AX17" s="232" t="str">
        <f>IF(OR($F17="a",$F17="A"),$F17,IF(AND('Encodage réponses Es'!$BN17="!",'Encodage réponses Es'!BM17=""),"!",IF('Encodage réponses Es'!BM17="","",'Encodage réponses Es'!BM17)))</f>
        <v/>
      </c>
      <c r="AY17" s="110" t="str">
        <f t="shared" si="20"/>
        <v/>
      </c>
      <c r="AZ17" s="90" t="str">
        <f t="shared" si="21"/>
        <v/>
      </c>
      <c r="BA17" s="118" t="str">
        <f>IF(OR($F17="a",$F17="A"),$F17,IF(AND('Encodage réponses Es'!$BN17="!",'Encodage réponses Es'!AQ17=""),"!",IF('Encodage réponses Es'!AQ17="","",'Encodage réponses Es'!AQ17)))</f>
        <v/>
      </c>
      <c r="BB17" s="117" t="str">
        <f>IF(OR($F17="a",$F17="A"),$F17,IF(AND('Encodage réponses Es'!$BN17="!",'Encodage réponses Es'!BG17=""),"!",IF('Encodage réponses Es'!BG17="","",'Encodage réponses Es'!BG17)))</f>
        <v/>
      </c>
      <c r="BC17" s="120" t="str">
        <f>IF(OR($F17="a",$F17="A"),$F17,IF(AND('Encodage réponses Es'!$BN17="!",'Encodage réponses Es'!BH17=""),"!",IF('Encodage réponses Es'!BH17="","",'Encodage réponses Es'!BH17)))</f>
        <v/>
      </c>
      <c r="BD17" s="117" t="str">
        <f>IF(OR($F17="a",$F17="A"),$F17,IF(AND('Encodage réponses Es'!$BN17="!",'Encodage réponses Es'!BI17=""),"!",IF('Encodage réponses Es'!BI17="","",'Encodage réponses Es'!BI17)))</f>
        <v/>
      </c>
      <c r="BE17" s="120" t="str">
        <f>IF(OR($F17="a",$F17="A"),$F17,IF(AND('Encodage réponses Es'!$BN17="!",'Encodage réponses Es'!BJ17=""),"!",IF('Encodage réponses Es'!BJ17="","",'Encodage réponses Es'!BJ17)))</f>
        <v/>
      </c>
      <c r="BF17" s="117" t="str">
        <f>IF(OR($F17="a",$F17="A"),$F17,IF(AND('Encodage réponses Es'!$BN17="!",'Encodage réponses Es'!BK17=""),"!",IF('Encodage réponses Es'!BK17="","",'Encodage réponses Es'!BK17)))</f>
        <v/>
      </c>
      <c r="BG17" s="110" t="str">
        <f t="shared" si="22"/>
        <v/>
      </c>
      <c r="BH17" s="90" t="str">
        <f t="shared" si="23"/>
        <v/>
      </c>
      <c r="BI17" s="170" t="str">
        <f>IF(OR($F17="a",$F17="A"),$F17,IF(AND('Encodage réponses Es'!$BN17="!",'Encodage réponses Es'!R17=""),"!",IF('Encodage réponses Es'!R17="","",'Encodage réponses Es'!R17)))</f>
        <v/>
      </c>
      <c r="BJ17" s="168" t="str">
        <f>IF(OR($F17="a",$F17="A"),$F17,IF(AND('Encodage réponses Es'!$BN17="!",'Encodage réponses Es'!S17=""),"!",IF('Encodage réponses Es'!S17="","",'Encodage réponses Es'!S17)))</f>
        <v/>
      </c>
      <c r="BK17" s="120" t="str">
        <f>IF(OR($F17="a",$F17="A"),$F17,IF(AND('Encodage réponses Es'!$BN17="!",'Encodage réponses Es'!T17=""),"!",IF('Encodage réponses Es'!T17="","",'Encodage réponses Es'!T17)))</f>
        <v/>
      </c>
      <c r="BL17" s="120" t="str">
        <f>IF(OR($F17="a",$F17="A"),$F17,IF(AND('Encodage réponses Es'!$BN17="!",'Encodage réponses Es'!U17=""),"!",IF('Encodage réponses Es'!U17="","",'Encodage réponses Es'!U17)))</f>
        <v/>
      </c>
      <c r="BM17" s="120" t="str">
        <f>IF(OR($F17="a",$F17="A"),$F17,IF(AND('Encodage réponses Es'!$BN17="!",'Encodage réponses Es'!V17=""),"!",IF('Encodage réponses Es'!V17="","",'Encodage réponses Es'!V17)))</f>
        <v/>
      </c>
      <c r="BN17" s="120" t="str">
        <f>IF(OR($F17="a",$F17="A"),$F17,IF(AND('Encodage réponses Es'!$BN17="!",'Encodage réponses Es'!W17=""),"!",IF('Encodage réponses Es'!W17="","",'Encodage réponses Es'!W17)))</f>
        <v/>
      </c>
      <c r="BO17" s="120" t="str">
        <f>IF(OR($F17="a",$F17="A"),$F17,IF(AND('Encodage réponses Es'!$BN17="!",'Encodage réponses Es'!X17=""),"!",IF('Encodage réponses Es'!X17="","",'Encodage réponses Es'!X17)))</f>
        <v/>
      </c>
      <c r="BP17" s="120" t="str">
        <f>IF(OR($F17="a",$F17="A"),$F17,IF(AND('Encodage réponses Es'!$BN17="!",'Encodage réponses Es'!Y17=""),"!",IF('Encodage réponses Es'!Y17="","",'Encodage réponses Es'!Y17)))</f>
        <v/>
      </c>
      <c r="BQ17" s="120" t="str">
        <f>IF(OR($F17="a",$F17="A"),$F17,IF(AND('Encodage réponses Es'!$BN17="!",'Encodage réponses Es'!Z17=""),"!",IF('Encodage réponses Es'!Z17="","",'Encodage réponses Es'!Z17)))</f>
        <v/>
      </c>
      <c r="BR17" s="120" t="str">
        <f>IF(OR($F17="a",$F17="A"),$F17,IF(AND('Encodage réponses Es'!$BN17="!",'Encodage réponses Es'!AO17=""),"!",IF('Encodage réponses Es'!AO17="","",'Encodage réponses Es'!AO17)))</f>
        <v/>
      </c>
      <c r="BS17" s="120" t="str">
        <f>IF(OR($F17="a",$F17="A"),$F17,IF(AND('Encodage réponses Es'!$BN17="!",'Encodage réponses Es'!AP17=""),"!",IF('Encodage réponses Es'!AP17="","",'Encodage réponses Es'!AP17)))</f>
        <v/>
      </c>
      <c r="BT17" s="120" t="str">
        <f>IF(OR($F17="a",$F17="A"),$F17,IF(AND('Encodage réponses Es'!$BN17="!",'Encodage réponses Es'!BA17=""),"!",IF('Encodage réponses Es'!BA17="","",'Encodage réponses Es'!BA17)))</f>
        <v/>
      </c>
      <c r="BU17" s="110" t="str">
        <f t="shared" si="24"/>
        <v/>
      </c>
      <c r="BV17" s="90" t="str">
        <f t="shared" si="25"/>
        <v/>
      </c>
      <c r="BW17" s="117" t="str">
        <f>IF(OR($F17="a",$F17="A"),$F17,IF(AND('Encodage réponses Es'!$BN17="!",'Encodage réponses Es'!AD17=""),"!",IF('Encodage réponses Es'!AD17="","",'Encodage réponses Es'!AD17)))</f>
        <v/>
      </c>
      <c r="BX17" s="117" t="str">
        <f>IF(OR($F17="a",$F17="A"),$F17,IF(AND('Encodage réponses Es'!$BN17="!",'Encodage réponses Es'!AE17=""),"!",IF('Encodage réponses Es'!AE17="","",'Encodage réponses Es'!AE17)))</f>
        <v/>
      </c>
      <c r="BY17" s="117" t="str">
        <f>IF(OR($F17="a",$F17="A"),$F17,IF(AND('Encodage réponses Es'!$BN17="!",'Encodage réponses Es'!AF17=""),"!",IF('Encodage réponses Es'!AF17="","",'Encodage réponses Es'!AF17)))</f>
        <v/>
      </c>
      <c r="BZ17" s="117" t="str">
        <f>IF(OR($F17="a",$F17="A"),$F17,IF(AND('Encodage réponses Es'!$BN17="!",'Encodage réponses Es'!AN17=""),"!",IF('Encodage réponses Es'!AN17="","",'Encodage réponses Es'!AN17)))</f>
        <v/>
      </c>
      <c r="CA17" s="117" t="str">
        <f>IF(OR($F17="a",$F17="A"),$F17,IF(AND('Encodage réponses Es'!$BN17="!",'Encodage réponses Es'!AV17=""),"!",IF('Encodage réponses Es'!AV17="","",'Encodage réponses Es'!AV17)))</f>
        <v/>
      </c>
      <c r="CB17" s="116" t="str">
        <f>IF(OR($F17="a",$F17="A"),$F17,IF(AND('Encodage réponses Es'!$BN17="!",'Encodage réponses Es'!AW17=""),"!",IF('Encodage réponses Es'!AW17="","",'Encodage réponses Es'!AW17)))</f>
        <v/>
      </c>
      <c r="CC17" s="92" t="str">
        <f>IF(OR($F17="a",$F17="A"),$F17,IF(AND('Encodage réponses Es'!$BN17="!",'Encodage réponses Es'!AX17=""),"!",IF('Encodage réponses Es'!AX17="","",'Encodage réponses Es'!AX17)))</f>
        <v/>
      </c>
      <c r="CD17" s="92" t="str">
        <f>IF(OR($F17="a",$F17="A"),$F17,IF(AND('Encodage réponses Es'!$BN17="!",'Encodage réponses Es'!AY17=""),"!",IF('Encodage réponses Es'!AY17="","",'Encodage réponses Es'!AY17)))</f>
        <v/>
      </c>
      <c r="CE17" s="237" t="str">
        <f>IF(OR($F17="a",$F17="A"),$F17,IF(AND('Encodage réponses Es'!$BN17="!",'Encodage réponses Es'!AZ17=""),"!",IF('Encodage réponses Es'!AZ17="","",'Encodage réponses Es'!AZ17)))</f>
        <v/>
      </c>
      <c r="CF17" s="110" t="str">
        <f t="shared" si="26"/>
        <v/>
      </c>
      <c r="CG17" s="90" t="str">
        <f t="shared" si="27"/>
        <v/>
      </c>
      <c r="CH17" s="117" t="str">
        <f>IF(OR($F17="a",$F17="A"),$F17,IF(AND('Encodage réponses Es'!$BN17="!",'Encodage réponses Es'!AA17=""),"!",IF('Encodage réponses Es'!AA17="","",'Encodage réponses Es'!AA17)))</f>
        <v/>
      </c>
      <c r="CI17" s="117" t="str">
        <f>IF(OR($F17="a",$F17="A"),$F17,IF(AND('Encodage réponses Es'!$BN17="!",'Encodage réponses Es'!AB17=""),"!",IF('Encodage réponses Es'!AB17="","",'Encodage réponses Es'!AB17)))</f>
        <v/>
      </c>
      <c r="CJ17" s="117" t="str">
        <f>IF(OR($F17="a",$F17="A"),$F17,IF(AND('Encodage réponses Es'!$BN17="!",'Encodage réponses Es'!AC17=""),"!",IF('Encodage réponses Es'!AC17="","",'Encodage réponses Es'!AC17)))</f>
        <v/>
      </c>
      <c r="CK17" s="117" t="str">
        <f>IF(OR($F17="a",$F17="A"),$F17,IF(AND('Encodage réponses Es'!$BN17="!",'Encodage réponses Es'!AJ17=""),"!",IF('Encodage réponses Es'!AJ17="","",'Encodage réponses Es'!AJ17)))</f>
        <v/>
      </c>
      <c r="CL17" s="117" t="str">
        <f>IF(OR($F17="a",$F17="A"),$F17,IF(AND('Encodage réponses Es'!$BN17="!",'Encodage réponses Es'!AK17=""),"!",IF('Encodage réponses Es'!AK17="","",'Encodage réponses Es'!AK17)))</f>
        <v/>
      </c>
      <c r="CM17" s="116" t="str">
        <f>IF(OR($F17="a",$F17="A"),$F17,IF(AND('Encodage réponses Es'!$BN17="!",'Encodage réponses Es'!AL17=""),"!",IF('Encodage réponses Es'!AL17="","",'Encodage réponses Es'!AL17)))</f>
        <v/>
      </c>
      <c r="CN17" s="92" t="str">
        <f>IF(OR($F17="a",$F17="A"),$F17,IF(AND('Encodage réponses Es'!$BN17="!",'Encodage réponses Es'!AM17=""),"!",IF('Encodage réponses Es'!AM17="","",'Encodage réponses Es'!AM17)))</f>
        <v/>
      </c>
      <c r="CO17" s="116" t="str">
        <f>IF(OR($F17="a",$F17="A"),$F17,IF(AND('Encodage réponses Es'!$BN17="!",'Encodage réponses Es'!AR17=""),"!",IF('Encodage réponses Es'!AR17="","",'Encodage réponses Es'!AR17)))</f>
        <v/>
      </c>
      <c r="CP17" s="92" t="str">
        <f>IF(OR($F17="a",$F17="A"),$F17,IF(AND('Encodage réponses Es'!$BN17="!",'Encodage réponses Es'!AS17=""),"!",IF('Encodage réponses Es'!AS17="","",'Encodage réponses Es'!AS17)))</f>
        <v/>
      </c>
      <c r="CQ17" s="116" t="str">
        <f>IF(OR($F17="a",$F17="A"),$F17,IF(AND('Encodage réponses Es'!$BN17="!",'Encodage réponses Es'!AT17=""),"!",IF('Encodage réponses Es'!AT17="","",'Encodage réponses Es'!AT17)))</f>
        <v/>
      </c>
      <c r="CR17" s="92" t="str">
        <f>IF(OR($F17="a",$F17="A"),$F17,IF(AND('Encodage réponses Es'!$BN17="!",'Encodage réponses Es'!BB14=""),"!",IF('Encodage réponses Es'!BB17="","",'Encodage réponses Es'!BB17)))</f>
        <v/>
      </c>
      <c r="CS17" s="116" t="str">
        <f>IF(OR($F17="a",$F17="A"),$F17,IF(AND('Encodage réponses Es'!$BN17="!",'Encodage réponses Es'!BC14=""),"!",IF('Encodage réponses Es'!BC17="","",'Encodage réponses Es'!BC17)))</f>
        <v/>
      </c>
      <c r="CT17" s="92" t="str">
        <f>IF(OR($F17="a",$F17="A"),$F17,IF(AND('Encodage réponses Es'!$BN17="!",'Encodage réponses Es'!BD14=""),"!",IF('Encodage réponses Es'!BD17="","",'Encodage réponses Es'!BD17)))</f>
        <v/>
      </c>
      <c r="CU17" s="92" t="str">
        <f>IF(OR($F17="a",$F17="A"),$F17,IF(AND('Encodage réponses Es'!$BN17="!",'Encodage réponses Es'!BE14=""),"!",IF('Encodage réponses Es'!BE17="","",'Encodage réponses Es'!BE17)))</f>
        <v/>
      </c>
      <c r="CV17" s="237" t="str">
        <f>IF(OR($F17="a",$F17="A"),$F17,IF(AND('Encodage réponses Es'!$BN17="!",'Encodage réponses Es'!BF14=""),"!",IF('Encodage réponses Es'!BF17="","",'Encodage réponses Es'!BF17)))</f>
        <v/>
      </c>
      <c r="CW17" s="110" t="str">
        <f t="shared" si="28"/>
        <v/>
      </c>
      <c r="CX17" s="90" t="str">
        <f t="shared" si="29"/>
        <v/>
      </c>
    </row>
    <row r="18" spans="1:102" ht="11.25" customHeight="1" x14ac:dyDescent="0.2">
      <c r="A18" s="484"/>
      <c r="B18" s="485"/>
      <c r="C18" s="16">
        <v>14</v>
      </c>
      <c r="D18" s="299" t="str">
        <f>IF('Encodage réponses Es'!G18=0,"",'Encodage réponses Es'!G18)</f>
        <v/>
      </c>
      <c r="E18" s="403" t="str">
        <f>IF('Encodage réponses Es'!H18="","",'Encodage réponses Es'!H18)</f>
        <v/>
      </c>
      <c r="F18" s="298" t="str">
        <f>IF('Encodage réponses Es'!L18="","",'Encodage réponses Es'!L18)</f>
        <v/>
      </c>
      <c r="G18" s="58"/>
      <c r="H18" s="110" t="str">
        <f t="shared" si="0"/>
        <v/>
      </c>
      <c r="I18" s="397" t="str">
        <f t="shared" si="1"/>
        <v/>
      </c>
      <c r="J18" s="112"/>
      <c r="K18" s="110" t="str">
        <f t="shared" si="2"/>
        <v/>
      </c>
      <c r="L18" s="90" t="str">
        <f t="shared" si="3"/>
        <v/>
      </c>
      <c r="M18" s="112"/>
      <c r="N18" s="110" t="str">
        <f t="shared" si="4"/>
        <v/>
      </c>
      <c r="O18" s="90" t="str">
        <f t="shared" si="5"/>
        <v/>
      </c>
      <c r="P18" s="112"/>
      <c r="Q18" s="110" t="str">
        <f t="shared" si="6"/>
        <v/>
      </c>
      <c r="R18" s="90" t="str">
        <f t="shared" si="7"/>
        <v/>
      </c>
      <c r="S18" s="112"/>
      <c r="T18" s="110" t="str">
        <f t="shared" si="8"/>
        <v/>
      </c>
      <c r="U18" s="90" t="str">
        <f t="shared" si="9"/>
        <v/>
      </c>
      <c r="V18" s="112"/>
      <c r="W18" s="110" t="str">
        <f t="shared" si="10"/>
        <v/>
      </c>
      <c r="X18" s="90" t="str">
        <f t="shared" si="11"/>
        <v/>
      </c>
      <c r="Y18" s="112"/>
      <c r="Z18" s="110" t="str">
        <f t="shared" si="12"/>
        <v/>
      </c>
      <c r="AA18" s="90" t="str">
        <f t="shared" si="13"/>
        <v/>
      </c>
      <c r="AB18" s="112"/>
      <c r="AC18" s="110" t="str">
        <f>IF($BN18="a","absent(e)",IF(OR('Encodage réponses Es'!BQ18="",'Encodage réponses Es'!BR18=""),"",IF('Encodage réponses Es'!BN18="!","incomplet",'Encodage réponses Es'!BQ18+'Encodage réponses Es'!BR18/2)))</f>
        <v/>
      </c>
      <c r="AD18" s="90" t="str">
        <f t="shared" si="14"/>
        <v/>
      </c>
      <c r="AE18" s="366" t="str">
        <f>IF($BN18="a","absent(e)",IF(OR('Encodage réponses Es'!BO18="",'Encodage réponses Es'!BP18=""),"",IF('Encodage réponses Es'!BN18="!","incomplet",'Encodage réponses Es'!BO18+'Encodage réponses Es'!BP18/2)))</f>
        <v/>
      </c>
      <c r="AF18" s="343" t="str">
        <f t="shared" si="15"/>
        <v/>
      </c>
      <c r="AG18" s="110" t="str">
        <f>IF($BN18="a","absent(e)",IF(OR('Encodage réponses Es'!BS18="",'Encodage réponses Es'!BT18=""),"",IF('Encodage réponses Es'!BN18="!","incomplet",'Encodage réponses Es'!BS18+'Encodage réponses Es'!BT18/2)))</f>
        <v/>
      </c>
      <c r="AH18" s="90" t="str">
        <f t="shared" si="16"/>
        <v/>
      </c>
      <c r="AI18" s="110" t="str">
        <f>IF($BN18="a","absent(e)",IF(OR('Encodage réponses Es'!BU18="",'Encodage réponses Es'!BV18=""),"",IF('Encodage réponses Es'!BN18="!","incomplet",'Encodage réponses Es'!BU18+'Encodage réponses Es'!BV18/2)))</f>
        <v/>
      </c>
      <c r="AJ18" s="90" t="str">
        <f t="shared" si="17"/>
        <v/>
      </c>
      <c r="AK18" s="113"/>
      <c r="AL18" s="118" t="str">
        <f>IF(OR($F18="a",$F18="A"),$F18,IF(AND('Encodage réponses Es'!$BN18="!",'Encodage réponses Es'!M18=""),"!",IF('Encodage réponses Es'!M18="","",'Encodage réponses Es'!M18)))</f>
        <v/>
      </c>
      <c r="AM18" s="117" t="str">
        <f>IF(OR($F18="a",$F18="A"),$F18,IF(AND('Encodage réponses Es'!$BN18="!",'Encodage réponses Es'!N18=""),"!",IF('Encodage réponses Es'!N18="","",'Encodage réponses Es'!N18)))</f>
        <v/>
      </c>
      <c r="AN18" s="346" t="str">
        <f>IF(OR($F18="a",$F18="A"),$F18,IF(AND('Encodage réponses Es'!$BN18="!",'Encodage réponses Es'!O18=""),"!",IF('Encodage réponses Es'!O18="","",'Encodage réponses Es'!O18)))</f>
        <v/>
      </c>
      <c r="AO18" s="350" t="str">
        <f>IF(OR($F18="a",$F18="A"),$F18,IF(AND('Encodage réponses Es'!$BN18="!",'Encodage réponses Es'!P18=""),"!",IF('Encodage réponses Es'!P18="","",'Encodage réponses Es'!P18)))</f>
        <v/>
      </c>
      <c r="AP18" s="230" t="str">
        <f>IF(OR($F18="a",$F18="A"),$F18,IF(AND('Encodage réponses Es'!$BN18="!",'Encodage réponses Es'!Q18=""),"!",IF('Encodage réponses Es'!Q18="","",'Encodage réponses Es'!Q18)))</f>
        <v/>
      </c>
      <c r="AQ18" s="350" t="str">
        <f>IF(OR($F18="a",$F18="A"),$F18,IF(AND('Encodage réponses Es'!$BN18="!",'Encodage réponses Es'!AG18=""),"!",IF('Encodage réponses Es'!AG18="","",'Encodage réponses Es'!AG18)))</f>
        <v/>
      </c>
      <c r="AR18" s="120" t="str">
        <f>IF(OR($F18="a",$F18="A"),$F18,IF(AND('Encodage réponses Es'!$BN18="!",'Encodage réponses Es'!AH18=""),"!",IF('Encodage réponses Es'!AH18="","",'Encodage réponses Es'!AH18)))</f>
        <v/>
      </c>
      <c r="AS18" s="120" t="str">
        <f>IF(OR($F18="a",$F18="A"),$F18,IF(AND('Encodage réponses Es'!$BN18="!",'Encodage réponses Es'!AI18=""),"!",IF('Encodage réponses Es'!AI18="","",'Encodage réponses Es'!AI18)))</f>
        <v/>
      </c>
      <c r="AT18" s="120" t="str">
        <f>IF(OR($F18="a",$F18="A"),$F18,IF(AND('Encodage réponses Es'!$BN18="!",'Encodage réponses Es'!AU18=""),"!",IF('Encodage réponses Es'!AU18="","",'Encodage réponses Es'!AU18)))</f>
        <v/>
      </c>
      <c r="AU18" s="236" t="str">
        <f t="shared" si="18"/>
        <v/>
      </c>
      <c r="AV18" s="90" t="str">
        <f t="shared" si="19"/>
        <v/>
      </c>
      <c r="AW18" s="118" t="str">
        <f>IF(OR($F18="a",$F18="A"),$F18,IF(AND('Encodage réponses Es'!$BN18="!",'Encodage réponses Es'!BL18=""),"!",IF('Encodage réponses Es'!BL18="","",'Encodage réponses Es'!BL18)))</f>
        <v/>
      </c>
      <c r="AX18" s="232" t="str">
        <f>IF(OR($F18="a",$F18="A"),$F18,IF(AND('Encodage réponses Es'!$BN18="!",'Encodage réponses Es'!BM18=""),"!",IF('Encodage réponses Es'!BM18="","",'Encodage réponses Es'!BM18)))</f>
        <v/>
      </c>
      <c r="AY18" s="110" t="str">
        <f t="shared" si="20"/>
        <v/>
      </c>
      <c r="AZ18" s="90" t="str">
        <f t="shared" si="21"/>
        <v/>
      </c>
      <c r="BA18" s="118" t="str">
        <f>IF(OR($F18="a",$F18="A"),$F18,IF(AND('Encodage réponses Es'!$BN18="!",'Encodage réponses Es'!AQ18=""),"!",IF('Encodage réponses Es'!AQ18="","",'Encodage réponses Es'!AQ18)))</f>
        <v/>
      </c>
      <c r="BB18" s="117" t="str">
        <f>IF(OR($F18="a",$F18="A"),$F18,IF(AND('Encodage réponses Es'!$BN18="!",'Encodage réponses Es'!BG18=""),"!",IF('Encodage réponses Es'!BG18="","",'Encodage réponses Es'!BG18)))</f>
        <v/>
      </c>
      <c r="BC18" s="120" t="str">
        <f>IF(OR($F18="a",$F18="A"),$F18,IF(AND('Encodage réponses Es'!$BN18="!",'Encodage réponses Es'!BH18=""),"!",IF('Encodage réponses Es'!BH18="","",'Encodage réponses Es'!BH18)))</f>
        <v/>
      </c>
      <c r="BD18" s="117" t="str">
        <f>IF(OR($F18="a",$F18="A"),$F18,IF(AND('Encodage réponses Es'!$BN18="!",'Encodage réponses Es'!BI18=""),"!",IF('Encodage réponses Es'!BI18="","",'Encodage réponses Es'!BI18)))</f>
        <v/>
      </c>
      <c r="BE18" s="120" t="str">
        <f>IF(OR($F18="a",$F18="A"),$F18,IF(AND('Encodage réponses Es'!$BN18="!",'Encodage réponses Es'!BJ18=""),"!",IF('Encodage réponses Es'!BJ18="","",'Encodage réponses Es'!BJ18)))</f>
        <v/>
      </c>
      <c r="BF18" s="117" t="str">
        <f>IF(OR($F18="a",$F18="A"),$F18,IF(AND('Encodage réponses Es'!$BN18="!",'Encodage réponses Es'!BK18=""),"!",IF('Encodage réponses Es'!BK18="","",'Encodage réponses Es'!BK18)))</f>
        <v/>
      </c>
      <c r="BG18" s="110" t="str">
        <f t="shared" si="22"/>
        <v/>
      </c>
      <c r="BH18" s="90" t="str">
        <f t="shared" si="23"/>
        <v/>
      </c>
      <c r="BI18" s="170" t="str">
        <f>IF(OR($F18="a",$F18="A"),$F18,IF(AND('Encodage réponses Es'!$BN18="!",'Encodage réponses Es'!R18=""),"!",IF('Encodage réponses Es'!R18="","",'Encodage réponses Es'!R18)))</f>
        <v/>
      </c>
      <c r="BJ18" s="168" t="str">
        <f>IF(OR($F18="a",$F18="A"),$F18,IF(AND('Encodage réponses Es'!$BN18="!",'Encodage réponses Es'!S18=""),"!",IF('Encodage réponses Es'!S18="","",'Encodage réponses Es'!S18)))</f>
        <v/>
      </c>
      <c r="BK18" s="120" t="str">
        <f>IF(OR($F18="a",$F18="A"),$F18,IF(AND('Encodage réponses Es'!$BN18="!",'Encodage réponses Es'!T18=""),"!",IF('Encodage réponses Es'!T18="","",'Encodage réponses Es'!T18)))</f>
        <v/>
      </c>
      <c r="BL18" s="120" t="str">
        <f>IF(OR($F18="a",$F18="A"),$F18,IF(AND('Encodage réponses Es'!$BN18="!",'Encodage réponses Es'!U18=""),"!",IF('Encodage réponses Es'!U18="","",'Encodage réponses Es'!U18)))</f>
        <v/>
      </c>
      <c r="BM18" s="120" t="str">
        <f>IF(OR($F18="a",$F18="A"),$F18,IF(AND('Encodage réponses Es'!$BN18="!",'Encodage réponses Es'!V18=""),"!",IF('Encodage réponses Es'!V18="","",'Encodage réponses Es'!V18)))</f>
        <v/>
      </c>
      <c r="BN18" s="120" t="str">
        <f>IF(OR($F18="a",$F18="A"),$F18,IF(AND('Encodage réponses Es'!$BN18="!",'Encodage réponses Es'!W18=""),"!",IF('Encodage réponses Es'!W18="","",'Encodage réponses Es'!W18)))</f>
        <v/>
      </c>
      <c r="BO18" s="120" t="str">
        <f>IF(OR($F18="a",$F18="A"),$F18,IF(AND('Encodage réponses Es'!$BN18="!",'Encodage réponses Es'!X18=""),"!",IF('Encodage réponses Es'!X18="","",'Encodage réponses Es'!X18)))</f>
        <v/>
      </c>
      <c r="BP18" s="120" t="str">
        <f>IF(OR($F18="a",$F18="A"),$F18,IF(AND('Encodage réponses Es'!$BN18="!",'Encodage réponses Es'!Y18=""),"!",IF('Encodage réponses Es'!Y18="","",'Encodage réponses Es'!Y18)))</f>
        <v/>
      </c>
      <c r="BQ18" s="120" t="str">
        <f>IF(OR($F18="a",$F18="A"),$F18,IF(AND('Encodage réponses Es'!$BN18="!",'Encodage réponses Es'!Z18=""),"!",IF('Encodage réponses Es'!Z18="","",'Encodage réponses Es'!Z18)))</f>
        <v/>
      </c>
      <c r="BR18" s="120" t="str">
        <f>IF(OR($F18="a",$F18="A"),$F18,IF(AND('Encodage réponses Es'!$BN18="!",'Encodage réponses Es'!AO18=""),"!",IF('Encodage réponses Es'!AO18="","",'Encodage réponses Es'!AO18)))</f>
        <v/>
      </c>
      <c r="BS18" s="120" t="str">
        <f>IF(OR($F18="a",$F18="A"),$F18,IF(AND('Encodage réponses Es'!$BN18="!",'Encodage réponses Es'!AP18=""),"!",IF('Encodage réponses Es'!AP18="","",'Encodage réponses Es'!AP18)))</f>
        <v/>
      </c>
      <c r="BT18" s="120" t="str">
        <f>IF(OR($F18="a",$F18="A"),$F18,IF(AND('Encodage réponses Es'!$BN18="!",'Encodage réponses Es'!BA18=""),"!",IF('Encodage réponses Es'!BA18="","",'Encodage réponses Es'!BA18)))</f>
        <v/>
      </c>
      <c r="BU18" s="110" t="str">
        <f t="shared" si="24"/>
        <v/>
      </c>
      <c r="BV18" s="90" t="str">
        <f t="shared" si="25"/>
        <v/>
      </c>
      <c r="BW18" s="117" t="str">
        <f>IF(OR($F18="a",$F18="A"),$F18,IF(AND('Encodage réponses Es'!$BN18="!",'Encodage réponses Es'!AD18=""),"!",IF('Encodage réponses Es'!AD18="","",'Encodage réponses Es'!AD18)))</f>
        <v/>
      </c>
      <c r="BX18" s="117" t="str">
        <f>IF(OR($F18="a",$F18="A"),$F18,IF(AND('Encodage réponses Es'!$BN18="!",'Encodage réponses Es'!AE18=""),"!",IF('Encodage réponses Es'!AE18="","",'Encodage réponses Es'!AE18)))</f>
        <v/>
      </c>
      <c r="BY18" s="117" t="str">
        <f>IF(OR($F18="a",$F18="A"),$F18,IF(AND('Encodage réponses Es'!$BN18="!",'Encodage réponses Es'!AF18=""),"!",IF('Encodage réponses Es'!AF18="","",'Encodage réponses Es'!AF18)))</f>
        <v/>
      </c>
      <c r="BZ18" s="117" t="str">
        <f>IF(OR($F18="a",$F18="A"),$F18,IF(AND('Encodage réponses Es'!$BN18="!",'Encodage réponses Es'!AN18=""),"!",IF('Encodage réponses Es'!AN18="","",'Encodage réponses Es'!AN18)))</f>
        <v/>
      </c>
      <c r="CA18" s="117" t="str">
        <f>IF(OR($F18="a",$F18="A"),$F18,IF(AND('Encodage réponses Es'!$BN18="!",'Encodage réponses Es'!AV18=""),"!",IF('Encodage réponses Es'!AV18="","",'Encodage réponses Es'!AV18)))</f>
        <v/>
      </c>
      <c r="CB18" s="116" t="str">
        <f>IF(OR($F18="a",$F18="A"),$F18,IF(AND('Encodage réponses Es'!$BN18="!",'Encodage réponses Es'!AW18=""),"!",IF('Encodage réponses Es'!AW18="","",'Encodage réponses Es'!AW18)))</f>
        <v/>
      </c>
      <c r="CC18" s="92" t="str">
        <f>IF(OR($F18="a",$F18="A"),$F18,IF(AND('Encodage réponses Es'!$BN18="!",'Encodage réponses Es'!AX18=""),"!",IF('Encodage réponses Es'!AX18="","",'Encodage réponses Es'!AX18)))</f>
        <v/>
      </c>
      <c r="CD18" s="92" t="str">
        <f>IF(OR($F18="a",$F18="A"),$F18,IF(AND('Encodage réponses Es'!$BN18="!",'Encodage réponses Es'!AY18=""),"!",IF('Encodage réponses Es'!AY18="","",'Encodage réponses Es'!AY18)))</f>
        <v/>
      </c>
      <c r="CE18" s="237" t="str">
        <f>IF(OR($F18="a",$F18="A"),$F18,IF(AND('Encodage réponses Es'!$BN18="!",'Encodage réponses Es'!AZ18=""),"!",IF('Encodage réponses Es'!AZ18="","",'Encodage réponses Es'!AZ18)))</f>
        <v/>
      </c>
      <c r="CF18" s="110" t="str">
        <f t="shared" si="26"/>
        <v/>
      </c>
      <c r="CG18" s="90" t="str">
        <f t="shared" si="27"/>
        <v/>
      </c>
      <c r="CH18" s="117" t="str">
        <f>IF(OR($F18="a",$F18="A"),$F18,IF(AND('Encodage réponses Es'!$BN18="!",'Encodage réponses Es'!AA18=""),"!",IF('Encodage réponses Es'!AA18="","",'Encodage réponses Es'!AA18)))</f>
        <v/>
      </c>
      <c r="CI18" s="117" t="str">
        <f>IF(OR($F18="a",$F18="A"),$F18,IF(AND('Encodage réponses Es'!$BN18="!",'Encodage réponses Es'!AB18=""),"!",IF('Encodage réponses Es'!AB18="","",'Encodage réponses Es'!AB18)))</f>
        <v/>
      </c>
      <c r="CJ18" s="117" t="str">
        <f>IF(OR($F18="a",$F18="A"),$F18,IF(AND('Encodage réponses Es'!$BN18="!",'Encodage réponses Es'!AC18=""),"!",IF('Encodage réponses Es'!AC18="","",'Encodage réponses Es'!AC18)))</f>
        <v/>
      </c>
      <c r="CK18" s="117" t="str">
        <f>IF(OR($F18="a",$F18="A"),$F18,IF(AND('Encodage réponses Es'!$BN18="!",'Encodage réponses Es'!AJ18=""),"!",IF('Encodage réponses Es'!AJ18="","",'Encodage réponses Es'!AJ18)))</f>
        <v/>
      </c>
      <c r="CL18" s="117" t="str">
        <f>IF(OR($F18="a",$F18="A"),$F18,IF(AND('Encodage réponses Es'!$BN18="!",'Encodage réponses Es'!AK18=""),"!",IF('Encodage réponses Es'!AK18="","",'Encodage réponses Es'!AK18)))</f>
        <v/>
      </c>
      <c r="CM18" s="116" t="str">
        <f>IF(OR($F18="a",$F18="A"),$F18,IF(AND('Encodage réponses Es'!$BN18="!",'Encodage réponses Es'!AL18=""),"!",IF('Encodage réponses Es'!AL18="","",'Encodage réponses Es'!AL18)))</f>
        <v/>
      </c>
      <c r="CN18" s="92" t="str">
        <f>IF(OR($F18="a",$F18="A"),$F18,IF(AND('Encodage réponses Es'!$BN18="!",'Encodage réponses Es'!AM18=""),"!",IF('Encodage réponses Es'!AM18="","",'Encodage réponses Es'!AM18)))</f>
        <v/>
      </c>
      <c r="CO18" s="116" t="str">
        <f>IF(OR($F18="a",$F18="A"),$F18,IF(AND('Encodage réponses Es'!$BN18="!",'Encodage réponses Es'!AR18=""),"!",IF('Encodage réponses Es'!AR18="","",'Encodage réponses Es'!AR18)))</f>
        <v/>
      </c>
      <c r="CP18" s="92" t="str">
        <f>IF(OR($F18="a",$F18="A"),$F18,IF(AND('Encodage réponses Es'!$BN18="!",'Encodage réponses Es'!AS18=""),"!",IF('Encodage réponses Es'!AS18="","",'Encodage réponses Es'!AS18)))</f>
        <v/>
      </c>
      <c r="CQ18" s="116" t="str">
        <f>IF(OR($F18="a",$F18="A"),$F18,IF(AND('Encodage réponses Es'!$BN18="!",'Encodage réponses Es'!AT18=""),"!",IF('Encodage réponses Es'!AT18="","",'Encodage réponses Es'!AT18)))</f>
        <v/>
      </c>
      <c r="CR18" s="92" t="str">
        <f>IF(OR($F18="a",$F18="A"),$F18,IF(AND('Encodage réponses Es'!$BN18="!",'Encodage réponses Es'!BB15=""),"!",IF('Encodage réponses Es'!BB18="","",'Encodage réponses Es'!BB18)))</f>
        <v/>
      </c>
      <c r="CS18" s="116" t="str">
        <f>IF(OR($F18="a",$F18="A"),$F18,IF(AND('Encodage réponses Es'!$BN18="!",'Encodage réponses Es'!BC15=""),"!",IF('Encodage réponses Es'!BC18="","",'Encodage réponses Es'!BC18)))</f>
        <v/>
      </c>
      <c r="CT18" s="92" t="str">
        <f>IF(OR($F18="a",$F18="A"),$F18,IF(AND('Encodage réponses Es'!$BN18="!",'Encodage réponses Es'!BD15=""),"!",IF('Encodage réponses Es'!BD18="","",'Encodage réponses Es'!BD18)))</f>
        <v/>
      </c>
      <c r="CU18" s="92" t="str">
        <f>IF(OR($F18="a",$F18="A"),$F18,IF(AND('Encodage réponses Es'!$BN18="!",'Encodage réponses Es'!BE15=""),"!",IF('Encodage réponses Es'!BE18="","",'Encodage réponses Es'!BE18)))</f>
        <v/>
      </c>
      <c r="CV18" s="237" t="str">
        <f>IF(OR($F18="a",$F18="A"),$F18,IF(AND('Encodage réponses Es'!$BN18="!",'Encodage réponses Es'!BF15=""),"!",IF('Encodage réponses Es'!BF18="","",'Encodage réponses Es'!BF18)))</f>
        <v/>
      </c>
      <c r="CW18" s="110" t="str">
        <f t="shared" si="28"/>
        <v/>
      </c>
      <c r="CX18" s="90" t="str">
        <f t="shared" si="29"/>
        <v/>
      </c>
    </row>
    <row r="19" spans="1:102" ht="11.25" customHeight="1" x14ac:dyDescent="0.2">
      <c r="A19" s="484"/>
      <c r="B19" s="485"/>
      <c r="C19" s="16">
        <v>15</v>
      </c>
      <c r="D19" s="299" t="str">
        <f>IF('Encodage réponses Es'!G19=0,"",'Encodage réponses Es'!G19)</f>
        <v/>
      </c>
      <c r="E19" s="403" t="str">
        <f>IF('Encodage réponses Es'!H19="","",'Encodage réponses Es'!H19)</f>
        <v/>
      </c>
      <c r="F19" s="298" t="str">
        <f>IF('Encodage réponses Es'!L19="","",'Encodage réponses Es'!L19)</f>
        <v/>
      </c>
      <c r="G19" s="58"/>
      <c r="H19" s="110" t="str">
        <f t="shared" si="0"/>
        <v/>
      </c>
      <c r="I19" s="397" t="str">
        <f t="shared" si="1"/>
        <v/>
      </c>
      <c r="J19" s="112"/>
      <c r="K19" s="110" t="str">
        <f t="shared" si="2"/>
        <v/>
      </c>
      <c r="L19" s="90" t="str">
        <f t="shared" si="3"/>
        <v/>
      </c>
      <c r="M19" s="112"/>
      <c r="N19" s="110" t="str">
        <f t="shared" si="4"/>
        <v/>
      </c>
      <c r="O19" s="90" t="str">
        <f t="shared" si="5"/>
        <v/>
      </c>
      <c r="P19" s="112"/>
      <c r="Q19" s="110" t="str">
        <f t="shared" si="6"/>
        <v/>
      </c>
      <c r="R19" s="90" t="str">
        <f t="shared" si="7"/>
        <v/>
      </c>
      <c r="S19" s="112"/>
      <c r="T19" s="110" t="str">
        <f t="shared" si="8"/>
        <v/>
      </c>
      <c r="U19" s="90" t="str">
        <f t="shared" si="9"/>
        <v/>
      </c>
      <c r="V19" s="112"/>
      <c r="W19" s="110" t="str">
        <f t="shared" si="10"/>
        <v/>
      </c>
      <c r="X19" s="90" t="str">
        <f t="shared" si="11"/>
        <v/>
      </c>
      <c r="Y19" s="112"/>
      <c r="Z19" s="110" t="str">
        <f t="shared" si="12"/>
        <v/>
      </c>
      <c r="AA19" s="90" t="str">
        <f t="shared" si="13"/>
        <v/>
      </c>
      <c r="AB19" s="112"/>
      <c r="AC19" s="110" t="str">
        <f>IF($BN19="a","absent(e)",IF(OR('Encodage réponses Es'!BQ19="",'Encodage réponses Es'!BR19=""),"",IF('Encodage réponses Es'!BN19="!","incomplet",'Encodage réponses Es'!BQ19+'Encodage réponses Es'!BR19/2)))</f>
        <v/>
      </c>
      <c r="AD19" s="90" t="str">
        <f t="shared" si="14"/>
        <v/>
      </c>
      <c r="AE19" s="366" t="str">
        <f>IF($BN19="a","absent(e)",IF(OR('Encodage réponses Es'!BO19="",'Encodage réponses Es'!BP19=""),"",IF('Encodage réponses Es'!BN19="!","incomplet",'Encodage réponses Es'!BO19+'Encodage réponses Es'!BP19/2)))</f>
        <v/>
      </c>
      <c r="AF19" s="343" t="str">
        <f t="shared" si="15"/>
        <v/>
      </c>
      <c r="AG19" s="110" t="str">
        <f>IF($BN19="a","absent(e)",IF(OR('Encodage réponses Es'!BS19="",'Encodage réponses Es'!BT19=""),"",IF('Encodage réponses Es'!BN19="!","incomplet",'Encodage réponses Es'!BS19+'Encodage réponses Es'!BT19/2)))</f>
        <v/>
      </c>
      <c r="AH19" s="90" t="str">
        <f t="shared" si="16"/>
        <v/>
      </c>
      <c r="AI19" s="110" t="str">
        <f>IF($BN19="a","absent(e)",IF(OR('Encodage réponses Es'!BU19="",'Encodage réponses Es'!BV19=""),"",IF('Encodage réponses Es'!BN19="!","incomplet",'Encodage réponses Es'!BU19+'Encodage réponses Es'!BV19/2)))</f>
        <v/>
      </c>
      <c r="AJ19" s="90" t="str">
        <f t="shared" si="17"/>
        <v/>
      </c>
      <c r="AK19" s="113"/>
      <c r="AL19" s="118" t="str">
        <f>IF(OR($F19="a",$F19="A"),$F19,IF(AND('Encodage réponses Es'!$BN19="!",'Encodage réponses Es'!M19=""),"!",IF('Encodage réponses Es'!M19="","",'Encodage réponses Es'!M19)))</f>
        <v/>
      </c>
      <c r="AM19" s="117" t="str">
        <f>IF(OR($F19="a",$F19="A"),$F19,IF(AND('Encodage réponses Es'!$BN19="!",'Encodage réponses Es'!N19=""),"!",IF('Encodage réponses Es'!N19="","",'Encodage réponses Es'!N19)))</f>
        <v/>
      </c>
      <c r="AN19" s="346" t="str">
        <f>IF(OR($F19="a",$F19="A"),$F19,IF(AND('Encodage réponses Es'!$BN19="!",'Encodage réponses Es'!O19=""),"!",IF('Encodage réponses Es'!O19="","",'Encodage réponses Es'!O19)))</f>
        <v/>
      </c>
      <c r="AO19" s="350" t="str">
        <f>IF(OR($F19="a",$F19="A"),$F19,IF(AND('Encodage réponses Es'!$BN19="!",'Encodage réponses Es'!P19=""),"!",IF('Encodage réponses Es'!P19="","",'Encodage réponses Es'!P19)))</f>
        <v/>
      </c>
      <c r="AP19" s="230" t="str">
        <f>IF(OR($F19="a",$F19="A"),$F19,IF(AND('Encodage réponses Es'!$BN19="!",'Encodage réponses Es'!Q19=""),"!",IF('Encodage réponses Es'!Q19="","",'Encodage réponses Es'!Q19)))</f>
        <v/>
      </c>
      <c r="AQ19" s="350" t="str">
        <f>IF(OR($F19="a",$F19="A"),$F19,IF(AND('Encodage réponses Es'!$BN19="!",'Encodage réponses Es'!AG19=""),"!",IF('Encodage réponses Es'!AG19="","",'Encodage réponses Es'!AG19)))</f>
        <v/>
      </c>
      <c r="AR19" s="120" t="str">
        <f>IF(OR($F19="a",$F19="A"),$F19,IF(AND('Encodage réponses Es'!$BN19="!",'Encodage réponses Es'!AH19=""),"!",IF('Encodage réponses Es'!AH19="","",'Encodage réponses Es'!AH19)))</f>
        <v/>
      </c>
      <c r="AS19" s="120" t="str">
        <f>IF(OR($F19="a",$F19="A"),$F19,IF(AND('Encodage réponses Es'!$BN19="!",'Encodage réponses Es'!AI19=""),"!",IF('Encodage réponses Es'!AI19="","",'Encodage réponses Es'!AI19)))</f>
        <v/>
      </c>
      <c r="AT19" s="120" t="str">
        <f>IF(OR($F19="a",$F19="A"),$F19,IF(AND('Encodage réponses Es'!$BN19="!",'Encodage réponses Es'!AU19=""),"!",IF('Encodage réponses Es'!AU19="","",'Encodage réponses Es'!AU19)))</f>
        <v/>
      </c>
      <c r="AU19" s="236" t="str">
        <f t="shared" si="18"/>
        <v/>
      </c>
      <c r="AV19" s="90" t="str">
        <f t="shared" si="19"/>
        <v/>
      </c>
      <c r="AW19" s="118" t="str">
        <f>IF(OR($F19="a",$F19="A"),$F19,IF(AND('Encodage réponses Es'!$BN19="!",'Encodage réponses Es'!BL19=""),"!",IF('Encodage réponses Es'!BL19="","",'Encodage réponses Es'!BL19)))</f>
        <v/>
      </c>
      <c r="AX19" s="232" t="str">
        <f>IF(OR($F19="a",$F19="A"),$F19,IF(AND('Encodage réponses Es'!$BN19="!",'Encodage réponses Es'!BM19=""),"!",IF('Encodage réponses Es'!BM19="","",'Encodage réponses Es'!BM19)))</f>
        <v/>
      </c>
      <c r="AY19" s="110" t="str">
        <f t="shared" si="20"/>
        <v/>
      </c>
      <c r="AZ19" s="90" t="str">
        <f t="shared" si="21"/>
        <v/>
      </c>
      <c r="BA19" s="118" t="str">
        <f>IF(OR($F19="a",$F19="A"),$F19,IF(AND('Encodage réponses Es'!$BN19="!",'Encodage réponses Es'!AQ19=""),"!",IF('Encodage réponses Es'!AQ19="","",'Encodage réponses Es'!AQ19)))</f>
        <v/>
      </c>
      <c r="BB19" s="117" t="str">
        <f>IF(OR($F19="a",$F19="A"),$F19,IF(AND('Encodage réponses Es'!$BN19="!",'Encodage réponses Es'!BG19=""),"!",IF('Encodage réponses Es'!BG19="","",'Encodage réponses Es'!BG19)))</f>
        <v/>
      </c>
      <c r="BC19" s="120" t="str">
        <f>IF(OR($F19="a",$F19="A"),$F19,IF(AND('Encodage réponses Es'!$BN19="!",'Encodage réponses Es'!BH19=""),"!",IF('Encodage réponses Es'!BH19="","",'Encodage réponses Es'!BH19)))</f>
        <v/>
      </c>
      <c r="BD19" s="117" t="str">
        <f>IF(OR($F19="a",$F19="A"),$F19,IF(AND('Encodage réponses Es'!$BN19="!",'Encodage réponses Es'!BI19=""),"!",IF('Encodage réponses Es'!BI19="","",'Encodage réponses Es'!BI19)))</f>
        <v/>
      </c>
      <c r="BE19" s="120" t="str">
        <f>IF(OR($F19="a",$F19="A"),$F19,IF(AND('Encodage réponses Es'!$BN19="!",'Encodage réponses Es'!BJ19=""),"!",IF('Encodage réponses Es'!BJ19="","",'Encodage réponses Es'!BJ19)))</f>
        <v/>
      </c>
      <c r="BF19" s="117" t="str">
        <f>IF(OR($F19="a",$F19="A"),$F19,IF(AND('Encodage réponses Es'!$BN19="!",'Encodage réponses Es'!BK19=""),"!",IF('Encodage réponses Es'!BK19="","",'Encodage réponses Es'!BK19)))</f>
        <v/>
      </c>
      <c r="BG19" s="110" t="str">
        <f t="shared" si="22"/>
        <v/>
      </c>
      <c r="BH19" s="90" t="str">
        <f t="shared" si="23"/>
        <v/>
      </c>
      <c r="BI19" s="170" t="str">
        <f>IF(OR($F19="a",$F19="A"),$F19,IF(AND('Encodage réponses Es'!$BN19="!",'Encodage réponses Es'!R19=""),"!",IF('Encodage réponses Es'!R19="","",'Encodage réponses Es'!R19)))</f>
        <v/>
      </c>
      <c r="BJ19" s="168" t="str">
        <f>IF(OR($F19="a",$F19="A"),$F19,IF(AND('Encodage réponses Es'!$BN19="!",'Encodage réponses Es'!S19=""),"!",IF('Encodage réponses Es'!S19="","",'Encodage réponses Es'!S19)))</f>
        <v/>
      </c>
      <c r="BK19" s="120" t="str">
        <f>IF(OR($F19="a",$F19="A"),$F19,IF(AND('Encodage réponses Es'!$BN19="!",'Encodage réponses Es'!T19=""),"!",IF('Encodage réponses Es'!T19="","",'Encodage réponses Es'!T19)))</f>
        <v/>
      </c>
      <c r="BL19" s="120" t="str">
        <f>IF(OR($F19="a",$F19="A"),$F19,IF(AND('Encodage réponses Es'!$BN19="!",'Encodage réponses Es'!U19=""),"!",IF('Encodage réponses Es'!U19="","",'Encodage réponses Es'!U19)))</f>
        <v/>
      </c>
      <c r="BM19" s="120" t="str">
        <f>IF(OR($F19="a",$F19="A"),$F19,IF(AND('Encodage réponses Es'!$BN19="!",'Encodage réponses Es'!V19=""),"!",IF('Encodage réponses Es'!V19="","",'Encodage réponses Es'!V19)))</f>
        <v/>
      </c>
      <c r="BN19" s="120" t="str">
        <f>IF(OR($F19="a",$F19="A"),$F19,IF(AND('Encodage réponses Es'!$BN19="!",'Encodage réponses Es'!W19=""),"!",IF('Encodage réponses Es'!W19="","",'Encodage réponses Es'!W19)))</f>
        <v/>
      </c>
      <c r="BO19" s="120" t="str">
        <f>IF(OR($F19="a",$F19="A"),$F19,IF(AND('Encodage réponses Es'!$BN19="!",'Encodage réponses Es'!X19=""),"!",IF('Encodage réponses Es'!X19="","",'Encodage réponses Es'!X19)))</f>
        <v/>
      </c>
      <c r="BP19" s="120" t="str">
        <f>IF(OR($F19="a",$F19="A"),$F19,IF(AND('Encodage réponses Es'!$BN19="!",'Encodage réponses Es'!Y19=""),"!",IF('Encodage réponses Es'!Y19="","",'Encodage réponses Es'!Y19)))</f>
        <v/>
      </c>
      <c r="BQ19" s="120" t="str">
        <f>IF(OR($F19="a",$F19="A"),$F19,IF(AND('Encodage réponses Es'!$BN19="!",'Encodage réponses Es'!Z19=""),"!",IF('Encodage réponses Es'!Z19="","",'Encodage réponses Es'!Z19)))</f>
        <v/>
      </c>
      <c r="BR19" s="120" t="str">
        <f>IF(OR($F19="a",$F19="A"),$F19,IF(AND('Encodage réponses Es'!$BN19="!",'Encodage réponses Es'!AO19=""),"!",IF('Encodage réponses Es'!AO19="","",'Encodage réponses Es'!AO19)))</f>
        <v/>
      </c>
      <c r="BS19" s="120" t="str">
        <f>IF(OR($F19="a",$F19="A"),$F19,IF(AND('Encodage réponses Es'!$BN19="!",'Encodage réponses Es'!AP19=""),"!",IF('Encodage réponses Es'!AP19="","",'Encodage réponses Es'!AP19)))</f>
        <v/>
      </c>
      <c r="BT19" s="120" t="str">
        <f>IF(OR($F19="a",$F19="A"),$F19,IF(AND('Encodage réponses Es'!$BN19="!",'Encodage réponses Es'!BA19=""),"!",IF('Encodage réponses Es'!BA19="","",'Encodage réponses Es'!BA19)))</f>
        <v/>
      </c>
      <c r="BU19" s="110" t="str">
        <f t="shared" si="24"/>
        <v/>
      </c>
      <c r="BV19" s="90" t="str">
        <f t="shared" si="25"/>
        <v/>
      </c>
      <c r="BW19" s="117" t="str">
        <f>IF(OR($F19="a",$F19="A"),$F19,IF(AND('Encodage réponses Es'!$BN19="!",'Encodage réponses Es'!AD19=""),"!",IF('Encodage réponses Es'!AD19="","",'Encodage réponses Es'!AD19)))</f>
        <v/>
      </c>
      <c r="BX19" s="117" t="str">
        <f>IF(OR($F19="a",$F19="A"),$F19,IF(AND('Encodage réponses Es'!$BN19="!",'Encodage réponses Es'!AE19=""),"!",IF('Encodage réponses Es'!AE19="","",'Encodage réponses Es'!AE19)))</f>
        <v/>
      </c>
      <c r="BY19" s="117" t="str">
        <f>IF(OR($F19="a",$F19="A"),$F19,IF(AND('Encodage réponses Es'!$BN19="!",'Encodage réponses Es'!AF19=""),"!",IF('Encodage réponses Es'!AF19="","",'Encodage réponses Es'!AF19)))</f>
        <v/>
      </c>
      <c r="BZ19" s="117" t="str">
        <f>IF(OR($F19="a",$F19="A"),$F19,IF(AND('Encodage réponses Es'!$BN19="!",'Encodage réponses Es'!AN19=""),"!",IF('Encodage réponses Es'!AN19="","",'Encodage réponses Es'!AN19)))</f>
        <v/>
      </c>
      <c r="CA19" s="117" t="str">
        <f>IF(OR($F19="a",$F19="A"),$F19,IF(AND('Encodage réponses Es'!$BN19="!",'Encodage réponses Es'!AV19=""),"!",IF('Encodage réponses Es'!AV19="","",'Encodage réponses Es'!AV19)))</f>
        <v/>
      </c>
      <c r="CB19" s="116" t="str">
        <f>IF(OR($F19="a",$F19="A"),$F19,IF(AND('Encodage réponses Es'!$BN19="!",'Encodage réponses Es'!AW19=""),"!",IF('Encodage réponses Es'!AW19="","",'Encodage réponses Es'!AW19)))</f>
        <v/>
      </c>
      <c r="CC19" s="92" t="str">
        <f>IF(OR($F19="a",$F19="A"),$F19,IF(AND('Encodage réponses Es'!$BN19="!",'Encodage réponses Es'!AX19=""),"!",IF('Encodage réponses Es'!AX19="","",'Encodage réponses Es'!AX19)))</f>
        <v/>
      </c>
      <c r="CD19" s="92" t="str">
        <f>IF(OR($F19="a",$F19="A"),$F19,IF(AND('Encodage réponses Es'!$BN19="!",'Encodage réponses Es'!AY19=""),"!",IF('Encodage réponses Es'!AY19="","",'Encodage réponses Es'!AY19)))</f>
        <v/>
      </c>
      <c r="CE19" s="237" t="str">
        <f>IF(OR($F19="a",$F19="A"),$F19,IF(AND('Encodage réponses Es'!$BN19="!",'Encodage réponses Es'!AZ19=""),"!",IF('Encodage réponses Es'!AZ19="","",'Encodage réponses Es'!AZ19)))</f>
        <v/>
      </c>
      <c r="CF19" s="110" t="str">
        <f t="shared" si="26"/>
        <v/>
      </c>
      <c r="CG19" s="90" t="str">
        <f t="shared" si="27"/>
        <v/>
      </c>
      <c r="CH19" s="117" t="str">
        <f>IF(OR($F19="a",$F19="A"),$F19,IF(AND('Encodage réponses Es'!$BN19="!",'Encodage réponses Es'!AA19=""),"!",IF('Encodage réponses Es'!AA19="","",'Encodage réponses Es'!AA19)))</f>
        <v/>
      </c>
      <c r="CI19" s="117" t="str">
        <f>IF(OR($F19="a",$F19="A"),$F19,IF(AND('Encodage réponses Es'!$BN19="!",'Encodage réponses Es'!AB19=""),"!",IF('Encodage réponses Es'!AB19="","",'Encodage réponses Es'!AB19)))</f>
        <v/>
      </c>
      <c r="CJ19" s="117" t="str">
        <f>IF(OR($F19="a",$F19="A"),$F19,IF(AND('Encodage réponses Es'!$BN19="!",'Encodage réponses Es'!AC19=""),"!",IF('Encodage réponses Es'!AC19="","",'Encodage réponses Es'!AC19)))</f>
        <v/>
      </c>
      <c r="CK19" s="117" t="str">
        <f>IF(OR($F19="a",$F19="A"),$F19,IF(AND('Encodage réponses Es'!$BN19="!",'Encodage réponses Es'!AJ19=""),"!",IF('Encodage réponses Es'!AJ19="","",'Encodage réponses Es'!AJ19)))</f>
        <v/>
      </c>
      <c r="CL19" s="117" t="str">
        <f>IF(OR($F19="a",$F19="A"),$F19,IF(AND('Encodage réponses Es'!$BN19="!",'Encodage réponses Es'!AK19=""),"!",IF('Encodage réponses Es'!AK19="","",'Encodage réponses Es'!AK19)))</f>
        <v/>
      </c>
      <c r="CM19" s="116" t="str">
        <f>IF(OR($F19="a",$F19="A"),$F19,IF(AND('Encodage réponses Es'!$BN19="!",'Encodage réponses Es'!AL19=""),"!",IF('Encodage réponses Es'!AL19="","",'Encodage réponses Es'!AL19)))</f>
        <v/>
      </c>
      <c r="CN19" s="92" t="str">
        <f>IF(OR($F19="a",$F19="A"),$F19,IF(AND('Encodage réponses Es'!$BN19="!",'Encodage réponses Es'!AM19=""),"!",IF('Encodage réponses Es'!AM19="","",'Encodage réponses Es'!AM19)))</f>
        <v/>
      </c>
      <c r="CO19" s="116" t="str">
        <f>IF(OR($F19="a",$F19="A"),$F19,IF(AND('Encodage réponses Es'!$BN19="!",'Encodage réponses Es'!AR19=""),"!",IF('Encodage réponses Es'!AR19="","",'Encodage réponses Es'!AR19)))</f>
        <v/>
      </c>
      <c r="CP19" s="92" t="str">
        <f>IF(OR($F19="a",$F19="A"),$F19,IF(AND('Encodage réponses Es'!$BN19="!",'Encodage réponses Es'!AS19=""),"!",IF('Encodage réponses Es'!AS19="","",'Encodage réponses Es'!AS19)))</f>
        <v/>
      </c>
      <c r="CQ19" s="116" t="str">
        <f>IF(OR($F19="a",$F19="A"),$F19,IF(AND('Encodage réponses Es'!$BN19="!",'Encodage réponses Es'!AT19=""),"!",IF('Encodage réponses Es'!AT19="","",'Encodage réponses Es'!AT19)))</f>
        <v/>
      </c>
      <c r="CR19" s="92" t="str">
        <f>IF(OR($F19="a",$F19="A"),$F19,IF(AND('Encodage réponses Es'!$BN19="!",'Encodage réponses Es'!BB16=""),"!",IF('Encodage réponses Es'!BB19="","",'Encodage réponses Es'!BB19)))</f>
        <v/>
      </c>
      <c r="CS19" s="116" t="str">
        <f>IF(OR($F19="a",$F19="A"),$F19,IF(AND('Encodage réponses Es'!$BN19="!",'Encodage réponses Es'!BC16=""),"!",IF('Encodage réponses Es'!BC19="","",'Encodage réponses Es'!BC19)))</f>
        <v/>
      </c>
      <c r="CT19" s="92" t="str">
        <f>IF(OR($F19="a",$F19="A"),$F19,IF(AND('Encodage réponses Es'!$BN19="!",'Encodage réponses Es'!BD16=""),"!",IF('Encodage réponses Es'!BD19="","",'Encodage réponses Es'!BD19)))</f>
        <v/>
      </c>
      <c r="CU19" s="92" t="str">
        <f>IF(OR($F19="a",$F19="A"),$F19,IF(AND('Encodage réponses Es'!$BN19="!",'Encodage réponses Es'!BE16=""),"!",IF('Encodage réponses Es'!BE19="","",'Encodage réponses Es'!BE19)))</f>
        <v/>
      </c>
      <c r="CV19" s="237" t="str">
        <f>IF(OR($F19="a",$F19="A"),$F19,IF(AND('Encodage réponses Es'!$BN19="!",'Encodage réponses Es'!BF16=""),"!",IF('Encodage réponses Es'!BF19="","",'Encodage réponses Es'!BF19)))</f>
        <v/>
      </c>
      <c r="CW19" s="110" t="str">
        <f t="shared" si="28"/>
        <v/>
      </c>
      <c r="CX19" s="90" t="str">
        <f t="shared" si="29"/>
        <v/>
      </c>
    </row>
    <row r="20" spans="1:102" ht="11.25" customHeight="1" x14ac:dyDescent="0.2">
      <c r="A20" s="484"/>
      <c r="B20" s="485"/>
      <c r="C20" s="16">
        <v>16</v>
      </c>
      <c r="D20" s="299" t="str">
        <f>IF('Encodage réponses Es'!G20=0,"",'Encodage réponses Es'!G20)</f>
        <v/>
      </c>
      <c r="E20" s="403" t="str">
        <f>IF('Encodage réponses Es'!H20="","",'Encodage réponses Es'!H20)</f>
        <v/>
      </c>
      <c r="F20" s="298" t="str">
        <f>IF('Encodage réponses Es'!L20="","",'Encodage réponses Es'!L20)</f>
        <v/>
      </c>
      <c r="G20" s="58"/>
      <c r="H20" s="110" t="str">
        <f t="shared" si="0"/>
        <v/>
      </c>
      <c r="I20" s="397" t="str">
        <f t="shared" si="1"/>
        <v/>
      </c>
      <c r="J20" s="112"/>
      <c r="K20" s="110" t="str">
        <f t="shared" si="2"/>
        <v/>
      </c>
      <c r="L20" s="90" t="str">
        <f t="shared" si="3"/>
        <v/>
      </c>
      <c r="M20" s="112"/>
      <c r="N20" s="110" t="str">
        <f t="shared" si="4"/>
        <v/>
      </c>
      <c r="O20" s="90" t="str">
        <f t="shared" si="5"/>
        <v/>
      </c>
      <c r="P20" s="112"/>
      <c r="Q20" s="110" t="str">
        <f t="shared" si="6"/>
        <v/>
      </c>
      <c r="R20" s="90" t="str">
        <f t="shared" si="7"/>
        <v/>
      </c>
      <c r="S20" s="112"/>
      <c r="T20" s="110" t="str">
        <f t="shared" si="8"/>
        <v/>
      </c>
      <c r="U20" s="90" t="str">
        <f t="shared" si="9"/>
        <v/>
      </c>
      <c r="V20" s="112"/>
      <c r="W20" s="110" t="str">
        <f t="shared" si="10"/>
        <v/>
      </c>
      <c r="X20" s="90" t="str">
        <f t="shared" si="11"/>
        <v/>
      </c>
      <c r="Y20" s="112"/>
      <c r="Z20" s="110" t="str">
        <f t="shared" si="12"/>
        <v/>
      </c>
      <c r="AA20" s="90" t="str">
        <f t="shared" si="13"/>
        <v/>
      </c>
      <c r="AB20" s="112"/>
      <c r="AC20" s="110" t="str">
        <f>IF($BN20="a","absent(e)",IF(OR('Encodage réponses Es'!BQ20="",'Encodage réponses Es'!BR20=""),"",IF('Encodage réponses Es'!BN20="!","incomplet",'Encodage réponses Es'!BQ20+'Encodage réponses Es'!BR20/2)))</f>
        <v/>
      </c>
      <c r="AD20" s="90" t="str">
        <f t="shared" si="14"/>
        <v/>
      </c>
      <c r="AE20" s="366" t="str">
        <f>IF($BN20="a","absent(e)",IF(OR('Encodage réponses Es'!BO20="",'Encodage réponses Es'!BP20=""),"",IF('Encodage réponses Es'!BN20="!","incomplet",'Encodage réponses Es'!BO20+'Encodage réponses Es'!BP20/2)))</f>
        <v/>
      </c>
      <c r="AF20" s="343" t="str">
        <f t="shared" si="15"/>
        <v/>
      </c>
      <c r="AG20" s="110" t="str">
        <f>IF($BN20="a","absent(e)",IF(OR('Encodage réponses Es'!BS20="",'Encodage réponses Es'!BT20=""),"",IF('Encodage réponses Es'!BN20="!","incomplet",'Encodage réponses Es'!BS20+'Encodage réponses Es'!BT20/2)))</f>
        <v/>
      </c>
      <c r="AH20" s="90" t="str">
        <f t="shared" si="16"/>
        <v/>
      </c>
      <c r="AI20" s="110" t="str">
        <f>IF($BN20="a","absent(e)",IF(OR('Encodage réponses Es'!BU20="",'Encodage réponses Es'!BV20=""),"",IF('Encodage réponses Es'!BN20="!","incomplet",'Encodage réponses Es'!BU20+'Encodage réponses Es'!BV20/2)))</f>
        <v/>
      </c>
      <c r="AJ20" s="90" t="str">
        <f t="shared" si="17"/>
        <v/>
      </c>
      <c r="AK20" s="113"/>
      <c r="AL20" s="118" t="str">
        <f>IF(OR($F20="a",$F20="A"),$F20,IF(AND('Encodage réponses Es'!$BN20="!",'Encodage réponses Es'!M20=""),"!",IF('Encodage réponses Es'!M20="","",'Encodage réponses Es'!M20)))</f>
        <v/>
      </c>
      <c r="AM20" s="117" t="str">
        <f>IF(OR($F20="a",$F20="A"),$F20,IF(AND('Encodage réponses Es'!$BN20="!",'Encodage réponses Es'!N20=""),"!",IF('Encodage réponses Es'!N20="","",'Encodage réponses Es'!N20)))</f>
        <v/>
      </c>
      <c r="AN20" s="346" t="str">
        <f>IF(OR($F20="a",$F20="A"),$F20,IF(AND('Encodage réponses Es'!$BN20="!",'Encodage réponses Es'!O20=""),"!",IF('Encodage réponses Es'!O20="","",'Encodage réponses Es'!O20)))</f>
        <v/>
      </c>
      <c r="AO20" s="350" t="str">
        <f>IF(OR($F20="a",$F20="A"),$F20,IF(AND('Encodage réponses Es'!$BN20="!",'Encodage réponses Es'!P20=""),"!",IF('Encodage réponses Es'!P20="","",'Encodage réponses Es'!P20)))</f>
        <v/>
      </c>
      <c r="AP20" s="230" t="str">
        <f>IF(OR($F20="a",$F20="A"),$F20,IF(AND('Encodage réponses Es'!$BN20="!",'Encodage réponses Es'!Q20=""),"!",IF('Encodage réponses Es'!Q20="","",'Encodage réponses Es'!Q20)))</f>
        <v/>
      </c>
      <c r="AQ20" s="350" t="str">
        <f>IF(OR($F20="a",$F20="A"),$F20,IF(AND('Encodage réponses Es'!$BN20="!",'Encodage réponses Es'!AG20=""),"!",IF('Encodage réponses Es'!AG20="","",'Encodage réponses Es'!AG20)))</f>
        <v/>
      </c>
      <c r="AR20" s="120" t="str">
        <f>IF(OR($F20="a",$F20="A"),$F20,IF(AND('Encodage réponses Es'!$BN20="!",'Encodage réponses Es'!AH20=""),"!",IF('Encodage réponses Es'!AH20="","",'Encodage réponses Es'!AH20)))</f>
        <v/>
      </c>
      <c r="AS20" s="120" t="str">
        <f>IF(OR($F20="a",$F20="A"),$F20,IF(AND('Encodage réponses Es'!$BN20="!",'Encodage réponses Es'!AI20=""),"!",IF('Encodage réponses Es'!AI20="","",'Encodage réponses Es'!AI20)))</f>
        <v/>
      </c>
      <c r="AT20" s="120" t="str">
        <f>IF(OR($F20="a",$F20="A"),$F20,IF(AND('Encodage réponses Es'!$BN20="!",'Encodage réponses Es'!AU20=""),"!",IF('Encodage réponses Es'!AU20="","",'Encodage réponses Es'!AU20)))</f>
        <v/>
      </c>
      <c r="AU20" s="236" t="str">
        <f t="shared" si="18"/>
        <v/>
      </c>
      <c r="AV20" s="90" t="str">
        <f t="shared" si="19"/>
        <v/>
      </c>
      <c r="AW20" s="118" t="str">
        <f>IF(OR($F20="a",$F20="A"),$F20,IF(AND('Encodage réponses Es'!$BN20="!",'Encodage réponses Es'!BL20=""),"!",IF('Encodage réponses Es'!BL20="","",'Encodage réponses Es'!BL20)))</f>
        <v/>
      </c>
      <c r="AX20" s="232" t="str">
        <f>IF(OR($F20="a",$F20="A"),$F20,IF(AND('Encodage réponses Es'!$BN20="!",'Encodage réponses Es'!BM20=""),"!",IF('Encodage réponses Es'!BM20="","",'Encodage réponses Es'!BM20)))</f>
        <v/>
      </c>
      <c r="AY20" s="110" t="str">
        <f t="shared" si="20"/>
        <v/>
      </c>
      <c r="AZ20" s="90" t="str">
        <f t="shared" si="21"/>
        <v/>
      </c>
      <c r="BA20" s="118" t="str">
        <f>IF(OR($F20="a",$F20="A"),$F20,IF(AND('Encodage réponses Es'!$BN20="!",'Encodage réponses Es'!AQ20=""),"!",IF('Encodage réponses Es'!AQ20="","",'Encodage réponses Es'!AQ20)))</f>
        <v/>
      </c>
      <c r="BB20" s="117" t="str">
        <f>IF(OR($F20="a",$F20="A"),$F20,IF(AND('Encodage réponses Es'!$BN20="!",'Encodage réponses Es'!BG20=""),"!",IF('Encodage réponses Es'!BG20="","",'Encodage réponses Es'!BG20)))</f>
        <v/>
      </c>
      <c r="BC20" s="120" t="str">
        <f>IF(OR($F20="a",$F20="A"),$F20,IF(AND('Encodage réponses Es'!$BN20="!",'Encodage réponses Es'!BH20=""),"!",IF('Encodage réponses Es'!BH20="","",'Encodage réponses Es'!BH20)))</f>
        <v/>
      </c>
      <c r="BD20" s="117" t="str">
        <f>IF(OR($F20="a",$F20="A"),$F20,IF(AND('Encodage réponses Es'!$BN20="!",'Encodage réponses Es'!BI20=""),"!",IF('Encodage réponses Es'!BI20="","",'Encodage réponses Es'!BI20)))</f>
        <v/>
      </c>
      <c r="BE20" s="120" t="str">
        <f>IF(OR($F20="a",$F20="A"),$F20,IF(AND('Encodage réponses Es'!$BN20="!",'Encodage réponses Es'!BJ20=""),"!",IF('Encodage réponses Es'!BJ20="","",'Encodage réponses Es'!BJ20)))</f>
        <v/>
      </c>
      <c r="BF20" s="117" t="str">
        <f>IF(OR($F20="a",$F20="A"),$F20,IF(AND('Encodage réponses Es'!$BN20="!",'Encodage réponses Es'!BK20=""),"!",IF('Encodage réponses Es'!BK20="","",'Encodage réponses Es'!BK20)))</f>
        <v/>
      </c>
      <c r="BG20" s="110" t="str">
        <f t="shared" si="22"/>
        <v/>
      </c>
      <c r="BH20" s="90" t="str">
        <f t="shared" si="23"/>
        <v/>
      </c>
      <c r="BI20" s="170" t="str">
        <f>IF(OR($F20="a",$F20="A"),$F20,IF(AND('Encodage réponses Es'!$BN20="!",'Encodage réponses Es'!R20=""),"!",IF('Encodage réponses Es'!R20="","",'Encodage réponses Es'!R20)))</f>
        <v/>
      </c>
      <c r="BJ20" s="168" t="str">
        <f>IF(OR($F20="a",$F20="A"),$F20,IF(AND('Encodage réponses Es'!$BN20="!",'Encodage réponses Es'!S20=""),"!",IF('Encodage réponses Es'!S20="","",'Encodage réponses Es'!S20)))</f>
        <v/>
      </c>
      <c r="BK20" s="120" t="str">
        <f>IF(OR($F20="a",$F20="A"),$F20,IF(AND('Encodage réponses Es'!$BN20="!",'Encodage réponses Es'!T20=""),"!",IF('Encodage réponses Es'!T20="","",'Encodage réponses Es'!T20)))</f>
        <v/>
      </c>
      <c r="BL20" s="120" t="str">
        <f>IF(OR($F20="a",$F20="A"),$F20,IF(AND('Encodage réponses Es'!$BN20="!",'Encodage réponses Es'!U20=""),"!",IF('Encodage réponses Es'!U20="","",'Encodage réponses Es'!U20)))</f>
        <v/>
      </c>
      <c r="BM20" s="120" t="str">
        <f>IF(OR($F20="a",$F20="A"),$F20,IF(AND('Encodage réponses Es'!$BN20="!",'Encodage réponses Es'!V20=""),"!",IF('Encodage réponses Es'!V20="","",'Encodage réponses Es'!V20)))</f>
        <v/>
      </c>
      <c r="BN20" s="120" t="str">
        <f>IF(OR($F20="a",$F20="A"),$F20,IF(AND('Encodage réponses Es'!$BN20="!",'Encodage réponses Es'!W20=""),"!",IF('Encodage réponses Es'!W20="","",'Encodage réponses Es'!W20)))</f>
        <v/>
      </c>
      <c r="BO20" s="120" t="str">
        <f>IF(OR($F20="a",$F20="A"),$F20,IF(AND('Encodage réponses Es'!$BN20="!",'Encodage réponses Es'!X20=""),"!",IF('Encodage réponses Es'!X20="","",'Encodage réponses Es'!X20)))</f>
        <v/>
      </c>
      <c r="BP20" s="120" t="str">
        <f>IF(OR($F20="a",$F20="A"),$F20,IF(AND('Encodage réponses Es'!$BN20="!",'Encodage réponses Es'!Y20=""),"!",IF('Encodage réponses Es'!Y20="","",'Encodage réponses Es'!Y20)))</f>
        <v/>
      </c>
      <c r="BQ20" s="120" t="str">
        <f>IF(OR($F20="a",$F20="A"),$F20,IF(AND('Encodage réponses Es'!$BN20="!",'Encodage réponses Es'!Z20=""),"!",IF('Encodage réponses Es'!Z20="","",'Encodage réponses Es'!Z20)))</f>
        <v/>
      </c>
      <c r="BR20" s="120" t="str">
        <f>IF(OR($F20="a",$F20="A"),$F20,IF(AND('Encodage réponses Es'!$BN20="!",'Encodage réponses Es'!AO20=""),"!",IF('Encodage réponses Es'!AO20="","",'Encodage réponses Es'!AO20)))</f>
        <v/>
      </c>
      <c r="BS20" s="120" t="str">
        <f>IF(OR($F20="a",$F20="A"),$F20,IF(AND('Encodage réponses Es'!$BN20="!",'Encodage réponses Es'!AP20=""),"!",IF('Encodage réponses Es'!AP20="","",'Encodage réponses Es'!AP20)))</f>
        <v/>
      </c>
      <c r="BT20" s="120" t="str">
        <f>IF(OR($F20="a",$F20="A"),$F20,IF(AND('Encodage réponses Es'!$BN20="!",'Encodage réponses Es'!BA20=""),"!",IF('Encodage réponses Es'!BA20="","",'Encodage réponses Es'!BA20)))</f>
        <v/>
      </c>
      <c r="BU20" s="110" t="str">
        <f t="shared" si="24"/>
        <v/>
      </c>
      <c r="BV20" s="90" t="str">
        <f t="shared" si="25"/>
        <v/>
      </c>
      <c r="BW20" s="117" t="str">
        <f>IF(OR($F20="a",$F20="A"),$F20,IF(AND('Encodage réponses Es'!$BN20="!",'Encodage réponses Es'!AD20=""),"!",IF('Encodage réponses Es'!AD20="","",'Encodage réponses Es'!AD20)))</f>
        <v/>
      </c>
      <c r="BX20" s="117" t="str">
        <f>IF(OR($F20="a",$F20="A"),$F20,IF(AND('Encodage réponses Es'!$BN20="!",'Encodage réponses Es'!AE20=""),"!",IF('Encodage réponses Es'!AE20="","",'Encodage réponses Es'!AE20)))</f>
        <v/>
      </c>
      <c r="BY20" s="117" t="str">
        <f>IF(OR($F20="a",$F20="A"),$F20,IF(AND('Encodage réponses Es'!$BN20="!",'Encodage réponses Es'!AF20=""),"!",IF('Encodage réponses Es'!AF20="","",'Encodage réponses Es'!AF20)))</f>
        <v/>
      </c>
      <c r="BZ20" s="117" t="str">
        <f>IF(OR($F20="a",$F20="A"),$F20,IF(AND('Encodage réponses Es'!$BN20="!",'Encodage réponses Es'!AN20=""),"!",IF('Encodage réponses Es'!AN20="","",'Encodage réponses Es'!AN20)))</f>
        <v/>
      </c>
      <c r="CA20" s="117" t="str">
        <f>IF(OR($F20="a",$F20="A"),$F20,IF(AND('Encodage réponses Es'!$BN20="!",'Encodage réponses Es'!AV20=""),"!",IF('Encodage réponses Es'!AV20="","",'Encodage réponses Es'!AV20)))</f>
        <v/>
      </c>
      <c r="CB20" s="116" t="str">
        <f>IF(OR($F20="a",$F20="A"),$F20,IF(AND('Encodage réponses Es'!$BN20="!",'Encodage réponses Es'!AW20=""),"!",IF('Encodage réponses Es'!AW20="","",'Encodage réponses Es'!AW20)))</f>
        <v/>
      </c>
      <c r="CC20" s="92" t="str">
        <f>IF(OR($F20="a",$F20="A"),$F20,IF(AND('Encodage réponses Es'!$BN20="!",'Encodage réponses Es'!AX20=""),"!",IF('Encodage réponses Es'!AX20="","",'Encodage réponses Es'!AX20)))</f>
        <v/>
      </c>
      <c r="CD20" s="92" t="str">
        <f>IF(OR($F20="a",$F20="A"),$F20,IF(AND('Encodage réponses Es'!$BN20="!",'Encodage réponses Es'!AY20=""),"!",IF('Encodage réponses Es'!AY20="","",'Encodage réponses Es'!AY20)))</f>
        <v/>
      </c>
      <c r="CE20" s="237" t="str">
        <f>IF(OR($F20="a",$F20="A"),$F20,IF(AND('Encodage réponses Es'!$BN20="!",'Encodage réponses Es'!AZ20=""),"!",IF('Encodage réponses Es'!AZ20="","",'Encodage réponses Es'!AZ20)))</f>
        <v/>
      </c>
      <c r="CF20" s="110" t="str">
        <f t="shared" si="26"/>
        <v/>
      </c>
      <c r="CG20" s="90" t="str">
        <f t="shared" si="27"/>
        <v/>
      </c>
      <c r="CH20" s="117" t="str">
        <f>IF(OR($F20="a",$F20="A"),$F20,IF(AND('Encodage réponses Es'!$BN20="!",'Encodage réponses Es'!AA20=""),"!",IF('Encodage réponses Es'!AA20="","",'Encodage réponses Es'!AA20)))</f>
        <v/>
      </c>
      <c r="CI20" s="117" t="str">
        <f>IF(OR($F20="a",$F20="A"),$F20,IF(AND('Encodage réponses Es'!$BN20="!",'Encodage réponses Es'!AB20=""),"!",IF('Encodage réponses Es'!AB20="","",'Encodage réponses Es'!AB20)))</f>
        <v/>
      </c>
      <c r="CJ20" s="117" t="str">
        <f>IF(OR($F20="a",$F20="A"),$F20,IF(AND('Encodage réponses Es'!$BN20="!",'Encodage réponses Es'!AC20=""),"!",IF('Encodage réponses Es'!AC20="","",'Encodage réponses Es'!AC20)))</f>
        <v/>
      </c>
      <c r="CK20" s="117" t="str">
        <f>IF(OR($F20="a",$F20="A"),$F20,IF(AND('Encodage réponses Es'!$BN20="!",'Encodage réponses Es'!AJ20=""),"!",IF('Encodage réponses Es'!AJ20="","",'Encodage réponses Es'!AJ20)))</f>
        <v/>
      </c>
      <c r="CL20" s="117" t="str">
        <f>IF(OR($F20="a",$F20="A"),$F20,IF(AND('Encodage réponses Es'!$BN20="!",'Encodage réponses Es'!AK20=""),"!",IF('Encodage réponses Es'!AK20="","",'Encodage réponses Es'!AK20)))</f>
        <v/>
      </c>
      <c r="CM20" s="116" t="str">
        <f>IF(OR($F20="a",$F20="A"),$F20,IF(AND('Encodage réponses Es'!$BN20="!",'Encodage réponses Es'!AL20=""),"!",IF('Encodage réponses Es'!AL20="","",'Encodage réponses Es'!AL20)))</f>
        <v/>
      </c>
      <c r="CN20" s="92" t="str">
        <f>IF(OR($F20="a",$F20="A"),$F20,IF(AND('Encodage réponses Es'!$BN20="!",'Encodage réponses Es'!AM20=""),"!",IF('Encodage réponses Es'!AM20="","",'Encodage réponses Es'!AM20)))</f>
        <v/>
      </c>
      <c r="CO20" s="116" t="str">
        <f>IF(OR($F20="a",$F20="A"),$F20,IF(AND('Encodage réponses Es'!$BN20="!",'Encodage réponses Es'!AR20=""),"!",IF('Encodage réponses Es'!AR20="","",'Encodage réponses Es'!AR20)))</f>
        <v/>
      </c>
      <c r="CP20" s="92" t="str">
        <f>IF(OR($F20="a",$F20="A"),$F20,IF(AND('Encodage réponses Es'!$BN20="!",'Encodage réponses Es'!AS20=""),"!",IF('Encodage réponses Es'!AS20="","",'Encodage réponses Es'!AS20)))</f>
        <v/>
      </c>
      <c r="CQ20" s="116" t="str">
        <f>IF(OR($F20="a",$F20="A"),$F20,IF(AND('Encodage réponses Es'!$BN20="!",'Encodage réponses Es'!AT20=""),"!",IF('Encodage réponses Es'!AT20="","",'Encodage réponses Es'!AT20)))</f>
        <v/>
      </c>
      <c r="CR20" s="92" t="str">
        <f>IF(OR($F20="a",$F20="A"),$F20,IF(AND('Encodage réponses Es'!$BN20="!",'Encodage réponses Es'!BB17=""),"!",IF('Encodage réponses Es'!BB20="","",'Encodage réponses Es'!BB20)))</f>
        <v/>
      </c>
      <c r="CS20" s="116" t="str">
        <f>IF(OR($F20="a",$F20="A"),$F20,IF(AND('Encodage réponses Es'!$BN20="!",'Encodage réponses Es'!BC17=""),"!",IF('Encodage réponses Es'!BC20="","",'Encodage réponses Es'!BC20)))</f>
        <v/>
      </c>
      <c r="CT20" s="92" t="str">
        <f>IF(OR($F20="a",$F20="A"),$F20,IF(AND('Encodage réponses Es'!$BN20="!",'Encodage réponses Es'!BD17=""),"!",IF('Encodage réponses Es'!BD20="","",'Encodage réponses Es'!BD20)))</f>
        <v/>
      </c>
      <c r="CU20" s="92" t="str">
        <f>IF(OR($F20="a",$F20="A"),$F20,IF(AND('Encodage réponses Es'!$BN20="!",'Encodage réponses Es'!BE17=""),"!",IF('Encodage réponses Es'!BE20="","",'Encodage réponses Es'!BE20)))</f>
        <v/>
      </c>
      <c r="CV20" s="237" t="str">
        <f>IF(OR($F20="a",$F20="A"),$F20,IF(AND('Encodage réponses Es'!$BN20="!",'Encodage réponses Es'!BF17=""),"!",IF('Encodage réponses Es'!BF20="","",'Encodage réponses Es'!BF20)))</f>
        <v/>
      </c>
      <c r="CW20" s="110" t="str">
        <f t="shared" si="28"/>
        <v/>
      </c>
      <c r="CX20" s="90" t="str">
        <f t="shared" si="29"/>
        <v/>
      </c>
    </row>
    <row r="21" spans="1:102" ht="11.25" customHeight="1" x14ac:dyDescent="0.2">
      <c r="A21" s="484"/>
      <c r="B21" s="485"/>
      <c r="C21" s="16">
        <v>17</v>
      </c>
      <c r="D21" s="299" t="str">
        <f>IF('Encodage réponses Es'!G21=0,"",'Encodage réponses Es'!G21)</f>
        <v/>
      </c>
      <c r="E21" s="403" t="str">
        <f>IF('Encodage réponses Es'!H21="","",'Encodage réponses Es'!H21)</f>
        <v/>
      </c>
      <c r="F21" s="298" t="str">
        <f>IF('Encodage réponses Es'!L21="","",'Encodage réponses Es'!L21)</f>
        <v/>
      </c>
      <c r="G21" s="58"/>
      <c r="H21" s="110" t="str">
        <f t="shared" si="0"/>
        <v/>
      </c>
      <c r="I21" s="397" t="str">
        <f t="shared" si="1"/>
        <v/>
      </c>
      <c r="J21" s="112"/>
      <c r="K21" s="110" t="str">
        <f t="shared" si="2"/>
        <v/>
      </c>
      <c r="L21" s="90" t="str">
        <f t="shared" si="3"/>
        <v/>
      </c>
      <c r="M21" s="112"/>
      <c r="N21" s="110" t="str">
        <f t="shared" si="4"/>
        <v/>
      </c>
      <c r="O21" s="90" t="str">
        <f t="shared" si="5"/>
        <v/>
      </c>
      <c r="P21" s="112"/>
      <c r="Q21" s="110" t="str">
        <f t="shared" si="6"/>
        <v/>
      </c>
      <c r="R21" s="90" t="str">
        <f t="shared" si="7"/>
        <v/>
      </c>
      <c r="S21" s="112"/>
      <c r="T21" s="110" t="str">
        <f t="shared" si="8"/>
        <v/>
      </c>
      <c r="U21" s="90" t="str">
        <f t="shared" si="9"/>
        <v/>
      </c>
      <c r="V21" s="112"/>
      <c r="W21" s="110" t="str">
        <f t="shared" si="10"/>
        <v/>
      </c>
      <c r="X21" s="90" t="str">
        <f t="shared" si="11"/>
        <v/>
      </c>
      <c r="Y21" s="112"/>
      <c r="Z21" s="110" t="str">
        <f t="shared" si="12"/>
        <v/>
      </c>
      <c r="AA21" s="90" t="str">
        <f t="shared" si="13"/>
        <v/>
      </c>
      <c r="AB21" s="112"/>
      <c r="AC21" s="110" t="str">
        <f>IF($BN21="a","absent(e)",IF(OR('Encodage réponses Es'!BQ21="",'Encodage réponses Es'!BR21=""),"",IF('Encodage réponses Es'!BN21="!","incomplet",'Encodage réponses Es'!BQ21+'Encodage réponses Es'!BR21/2)))</f>
        <v/>
      </c>
      <c r="AD21" s="90" t="str">
        <f t="shared" si="14"/>
        <v/>
      </c>
      <c r="AE21" s="366" t="str">
        <f>IF($BN21="a","absent(e)",IF(OR('Encodage réponses Es'!BO21="",'Encodage réponses Es'!BP21=""),"",IF('Encodage réponses Es'!BN21="!","incomplet",'Encodage réponses Es'!BO21+'Encodage réponses Es'!BP21/2)))</f>
        <v/>
      </c>
      <c r="AF21" s="343" t="str">
        <f t="shared" si="15"/>
        <v/>
      </c>
      <c r="AG21" s="110" t="str">
        <f>IF($BN21="a","absent(e)",IF(OR('Encodage réponses Es'!BS21="",'Encodage réponses Es'!BT21=""),"",IF('Encodage réponses Es'!BN21="!","incomplet",'Encodage réponses Es'!BS21+'Encodage réponses Es'!BT21/2)))</f>
        <v/>
      </c>
      <c r="AH21" s="90" t="str">
        <f t="shared" si="16"/>
        <v/>
      </c>
      <c r="AI21" s="110" t="str">
        <f>IF($BN21="a","absent(e)",IF(OR('Encodage réponses Es'!BU21="",'Encodage réponses Es'!BV21=""),"",IF('Encodage réponses Es'!BN21="!","incomplet",'Encodage réponses Es'!BU21+'Encodage réponses Es'!BV21/2)))</f>
        <v/>
      </c>
      <c r="AJ21" s="90" t="str">
        <f t="shared" si="17"/>
        <v/>
      </c>
      <c r="AK21" s="113"/>
      <c r="AL21" s="118" t="str">
        <f>IF(OR($F21="a",$F21="A"),$F21,IF(AND('Encodage réponses Es'!$BN21="!",'Encodage réponses Es'!M21=""),"!",IF('Encodage réponses Es'!M21="","",'Encodage réponses Es'!M21)))</f>
        <v/>
      </c>
      <c r="AM21" s="117" t="str">
        <f>IF(OR($F21="a",$F21="A"),$F21,IF(AND('Encodage réponses Es'!$BN21="!",'Encodage réponses Es'!N21=""),"!",IF('Encodage réponses Es'!N21="","",'Encodage réponses Es'!N21)))</f>
        <v/>
      </c>
      <c r="AN21" s="346" t="str">
        <f>IF(OR($F21="a",$F21="A"),$F21,IF(AND('Encodage réponses Es'!$BN21="!",'Encodage réponses Es'!O21=""),"!",IF('Encodage réponses Es'!O21="","",'Encodage réponses Es'!O21)))</f>
        <v/>
      </c>
      <c r="AO21" s="350" t="str">
        <f>IF(OR($F21="a",$F21="A"),$F21,IF(AND('Encodage réponses Es'!$BN21="!",'Encodage réponses Es'!P21=""),"!",IF('Encodage réponses Es'!P21="","",'Encodage réponses Es'!P21)))</f>
        <v/>
      </c>
      <c r="AP21" s="230" t="str">
        <f>IF(OR($F21="a",$F21="A"),$F21,IF(AND('Encodage réponses Es'!$BN21="!",'Encodage réponses Es'!Q21=""),"!",IF('Encodage réponses Es'!Q21="","",'Encodage réponses Es'!Q21)))</f>
        <v/>
      </c>
      <c r="AQ21" s="350" t="str">
        <f>IF(OR($F21="a",$F21="A"),$F21,IF(AND('Encodage réponses Es'!$BN21="!",'Encodage réponses Es'!AG21=""),"!",IF('Encodage réponses Es'!AG21="","",'Encodage réponses Es'!AG21)))</f>
        <v/>
      </c>
      <c r="AR21" s="120" t="str">
        <f>IF(OR($F21="a",$F21="A"),$F21,IF(AND('Encodage réponses Es'!$BN21="!",'Encodage réponses Es'!AH21=""),"!",IF('Encodage réponses Es'!AH21="","",'Encodage réponses Es'!AH21)))</f>
        <v/>
      </c>
      <c r="AS21" s="120" t="str">
        <f>IF(OR($F21="a",$F21="A"),$F21,IF(AND('Encodage réponses Es'!$BN21="!",'Encodage réponses Es'!AI21=""),"!",IF('Encodage réponses Es'!AI21="","",'Encodage réponses Es'!AI21)))</f>
        <v/>
      </c>
      <c r="AT21" s="120" t="str">
        <f>IF(OR($F21="a",$F21="A"),$F21,IF(AND('Encodage réponses Es'!$BN21="!",'Encodage réponses Es'!AU21=""),"!",IF('Encodage réponses Es'!AU21="","",'Encodage réponses Es'!AU21)))</f>
        <v/>
      </c>
      <c r="AU21" s="236" t="str">
        <f t="shared" si="18"/>
        <v/>
      </c>
      <c r="AV21" s="90" t="str">
        <f t="shared" si="19"/>
        <v/>
      </c>
      <c r="AW21" s="118" t="str">
        <f>IF(OR($F21="a",$F21="A"),$F21,IF(AND('Encodage réponses Es'!$BN21="!",'Encodage réponses Es'!BL21=""),"!",IF('Encodage réponses Es'!BL21="","",'Encodage réponses Es'!BL21)))</f>
        <v/>
      </c>
      <c r="AX21" s="232" t="str">
        <f>IF(OR($F21="a",$F21="A"),$F21,IF(AND('Encodage réponses Es'!$BN21="!",'Encodage réponses Es'!BM21=""),"!",IF('Encodage réponses Es'!BM21="","",'Encodage réponses Es'!BM21)))</f>
        <v/>
      </c>
      <c r="AY21" s="110" t="str">
        <f t="shared" si="20"/>
        <v/>
      </c>
      <c r="AZ21" s="90" t="str">
        <f t="shared" si="21"/>
        <v/>
      </c>
      <c r="BA21" s="118" t="str">
        <f>IF(OR($F21="a",$F21="A"),$F21,IF(AND('Encodage réponses Es'!$BN21="!",'Encodage réponses Es'!AQ21=""),"!",IF('Encodage réponses Es'!AQ21="","",'Encodage réponses Es'!AQ21)))</f>
        <v/>
      </c>
      <c r="BB21" s="117" t="str">
        <f>IF(OR($F21="a",$F21="A"),$F21,IF(AND('Encodage réponses Es'!$BN21="!",'Encodage réponses Es'!BG21=""),"!",IF('Encodage réponses Es'!BG21="","",'Encodage réponses Es'!BG21)))</f>
        <v/>
      </c>
      <c r="BC21" s="120" t="str">
        <f>IF(OR($F21="a",$F21="A"),$F21,IF(AND('Encodage réponses Es'!$BN21="!",'Encodage réponses Es'!BH21=""),"!",IF('Encodage réponses Es'!BH21="","",'Encodage réponses Es'!BH21)))</f>
        <v/>
      </c>
      <c r="BD21" s="117" t="str">
        <f>IF(OR($F21="a",$F21="A"),$F21,IF(AND('Encodage réponses Es'!$BN21="!",'Encodage réponses Es'!BI21=""),"!",IF('Encodage réponses Es'!BI21="","",'Encodage réponses Es'!BI21)))</f>
        <v/>
      </c>
      <c r="BE21" s="120" t="str">
        <f>IF(OR($F21="a",$F21="A"),$F21,IF(AND('Encodage réponses Es'!$BN21="!",'Encodage réponses Es'!BJ21=""),"!",IF('Encodage réponses Es'!BJ21="","",'Encodage réponses Es'!BJ21)))</f>
        <v/>
      </c>
      <c r="BF21" s="117" t="str">
        <f>IF(OR($F21="a",$F21="A"),$F21,IF(AND('Encodage réponses Es'!$BN21="!",'Encodage réponses Es'!BK21=""),"!",IF('Encodage réponses Es'!BK21="","",'Encodage réponses Es'!BK21)))</f>
        <v/>
      </c>
      <c r="BG21" s="110" t="str">
        <f t="shared" si="22"/>
        <v/>
      </c>
      <c r="BH21" s="90" t="str">
        <f t="shared" si="23"/>
        <v/>
      </c>
      <c r="BI21" s="170" t="str">
        <f>IF(OR($F21="a",$F21="A"),$F21,IF(AND('Encodage réponses Es'!$BN21="!",'Encodage réponses Es'!R21=""),"!",IF('Encodage réponses Es'!R21="","",'Encodage réponses Es'!R21)))</f>
        <v/>
      </c>
      <c r="BJ21" s="168" t="str">
        <f>IF(OR($F21="a",$F21="A"),$F21,IF(AND('Encodage réponses Es'!$BN21="!",'Encodage réponses Es'!S21=""),"!",IF('Encodage réponses Es'!S21="","",'Encodage réponses Es'!S21)))</f>
        <v/>
      </c>
      <c r="BK21" s="120" t="str">
        <f>IF(OR($F21="a",$F21="A"),$F21,IF(AND('Encodage réponses Es'!$BN21="!",'Encodage réponses Es'!T21=""),"!",IF('Encodage réponses Es'!T21="","",'Encodage réponses Es'!T21)))</f>
        <v/>
      </c>
      <c r="BL21" s="120" t="str">
        <f>IF(OR($F21="a",$F21="A"),$F21,IF(AND('Encodage réponses Es'!$BN21="!",'Encodage réponses Es'!U21=""),"!",IF('Encodage réponses Es'!U21="","",'Encodage réponses Es'!U21)))</f>
        <v/>
      </c>
      <c r="BM21" s="120" t="str">
        <f>IF(OR($F21="a",$F21="A"),$F21,IF(AND('Encodage réponses Es'!$BN21="!",'Encodage réponses Es'!V21=""),"!",IF('Encodage réponses Es'!V21="","",'Encodage réponses Es'!V21)))</f>
        <v/>
      </c>
      <c r="BN21" s="120" t="str">
        <f>IF(OR($F21="a",$F21="A"),$F21,IF(AND('Encodage réponses Es'!$BN21="!",'Encodage réponses Es'!W21=""),"!",IF('Encodage réponses Es'!W21="","",'Encodage réponses Es'!W21)))</f>
        <v/>
      </c>
      <c r="BO21" s="120" t="str">
        <f>IF(OR($F21="a",$F21="A"),$F21,IF(AND('Encodage réponses Es'!$BN21="!",'Encodage réponses Es'!X21=""),"!",IF('Encodage réponses Es'!X21="","",'Encodage réponses Es'!X21)))</f>
        <v/>
      </c>
      <c r="BP21" s="120" t="str">
        <f>IF(OR($F21="a",$F21="A"),$F21,IF(AND('Encodage réponses Es'!$BN21="!",'Encodage réponses Es'!Y21=""),"!",IF('Encodage réponses Es'!Y21="","",'Encodage réponses Es'!Y21)))</f>
        <v/>
      </c>
      <c r="BQ21" s="120" t="str">
        <f>IF(OR($F21="a",$F21="A"),$F21,IF(AND('Encodage réponses Es'!$BN21="!",'Encodage réponses Es'!Z21=""),"!",IF('Encodage réponses Es'!Z21="","",'Encodage réponses Es'!Z21)))</f>
        <v/>
      </c>
      <c r="BR21" s="120" t="str">
        <f>IF(OR($F21="a",$F21="A"),$F21,IF(AND('Encodage réponses Es'!$BN21="!",'Encodage réponses Es'!AO21=""),"!",IF('Encodage réponses Es'!AO21="","",'Encodage réponses Es'!AO21)))</f>
        <v/>
      </c>
      <c r="BS21" s="120" t="str">
        <f>IF(OR($F21="a",$F21="A"),$F21,IF(AND('Encodage réponses Es'!$BN21="!",'Encodage réponses Es'!AP21=""),"!",IF('Encodage réponses Es'!AP21="","",'Encodage réponses Es'!AP21)))</f>
        <v/>
      </c>
      <c r="BT21" s="120" t="str">
        <f>IF(OR($F21="a",$F21="A"),$F21,IF(AND('Encodage réponses Es'!$BN21="!",'Encodage réponses Es'!BA21=""),"!",IF('Encodage réponses Es'!BA21="","",'Encodage réponses Es'!BA21)))</f>
        <v/>
      </c>
      <c r="BU21" s="110" t="str">
        <f t="shared" si="24"/>
        <v/>
      </c>
      <c r="BV21" s="90" t="str">
        <f t="shared" si="25"/>
        <v/>
      </c>
      <c r="BW21" s="117" t="str">
        <f>IF(OR($F21="a",$F21="A"),$F21,IF(AND('Encodage réponses Es'!$BN21="!",'Encodage réponses Es'!AD21=""),"!",IF('Encodage réponses Es'!AD21="","",'Encodage réponses Es'!AD21)))</f>
        <v/>
      </c>
      <c r="BX21" s="117" t="str">
        <f>IF(OR($F21="a",$F21="A"),$F21,IF(AND('Encodage réponses Es'!$BN21="!",'Encodage réponses Es'!AE21=""),"!",IF('Encodage réponses Es'!AE21="","",'Encodage réponses Es'!AE21)))</f>
        <v/>
      </c>
      <c r="BY21" s="117" t="str">
        <f>IF(OR($F21="a",$F21="A"),$F21,IF(AND('Encodage réponses Es'!$BN21="!",'Encodage réponses Es'!AF21=""),"!",IF('Encodage réponses Es'!AF21="","",'Encodage réponses Es'!AF21)))</f>
        <v/>
      </c>
      <c r="BZ21" s="117" t="str">
        <f>IF(OR($F21="a",$F21="A"),$F21,IF(AND('Encodage réponses Es'!$BN21="!",'Encodage réponses Es'!AN21=""),"!",IF('Encodage réponses Es'!AN21="","",'Encodage réponses Es'!AN21)))</f>
        <v/>
      </c>
      <c r="CA21" s="117" t="str">
        <f>IF(OR($F21="a",$F21="A"),$F21,IF(AND('Encodage réponses Es'!$BN21="!",'Encodage réponses Es'!AV21=""),"!",IF('Encodage réponses Es'!AV21="","",'Encodage réponses Es'!AV21)))</f>
        <v/>
      </c>
      <c r="CB21" s="116" t="str">
        <f>IF(OR($F21="a",$F21="A"),$F21,IF(AND('Encodage réponses Es'!$BN21="!",'Encodage réponses Es'!AW21=""),"!",IF('Encodage réponses Es'!AW21="","",'Encodage réponses Es'!AW21)))</f>
        <v/>
      </c>
      <c r="CC21" s="92" t="str">
        <f>IF(OR($F21="a",$F21="A"),$F21,IF(AND('Encodage réponses Es'!$BN21="!",'Encodage réponses Es'!AX21=""),"!",IF('Encodage réponses Es'!AX21="","",'Encodage réponses Es'!AX21)))</f>
        <v/>
      </c>
      <c r="CD21" s="92" t="str">
        <f>IF(OR($F21="a",$F21="A"),$F21,IF(AND('Encodage réponses Es'!$BN21="!",'Encodage réponses Es'!AY21=""),"!",IF('Encodage réponses Es'!AY21="","",'Encodage réponses Es'!AY21)))</f>
        <v/>
      </c>
      <c r="CE21" s="237" t="str">
        <f>IF(OR($F21="a",$F21="A"),$F21,IF(AND('Encodage réponses Es'!$BN21="!",'Encodage réponses Es'!AZ21=""),"!",IF('Encodage réponses Es'!AZ21="","",'Encodage réponses Es'!AZ21)))</f>
        <v/>
      </c>
      <c r="CF21" s="110" t="str">
        <f t="shared" si="26"/>
        <v/>
      </c>
      <c r="CG21" s="90" t="str">
        <f t="shared" si="27"/>
        <v/>
      </c>
      <c r="CH21" s="117" t="str">
        <f>IF(OR($F21="a",$F21="A"),$F21,IF(AND('Encodage réponses Es'!$BN21="!",'Encodage réponses Es'!AA21=""),"!",IF('Encodage réponses Es'!AA21="","",'Encodage réponses Es'!AA21)))</f>
        <v/>
      </c>
      <c r="CI21" s="117" t="str">
        <f>IF(OR($F21="a",$F21="A"),$F21,IF(AND('Encodage réponses Es'!$BN21="!",'Encodage réponses Es'!AB21=""),"!",IF('Encodage réponses Es'!AB21="","",'Encodage réponses Es'!AB21)))</f>
        <v/>
      </c>
      <c r="CJ21" s="117" t="str">
        <f>IF(OR($F21="a",$F21="A"),$F21,IF(AND('Encodage réponses Es'!$BN21="!",'Encodage réponses Es'!AC21=""),"!",IF('Encodage réponses Es'!AC21="","",'Encodage réponses Es'!AC21)))</f>
        <v/>
      </c>
      <c r="CK21" s="117" t="str">
        <f>IF(OR($F21="a",$F21="A"),$F21,IF(AND('Encodage réponses Es'!$BN21="!",'Encodage réponses Es'!AJ21=""),"!",IF('Encodage réponses Es'!AJ21="","",'Encodage réponses Es'!AJ21)))</f>
        <v/>
      </c>
      <c r="CL21" s="117" t="str">
        <f>IF(OR($F21="a",$F21="A"),$F21,IF(AND('Encodage réponses Es'!$BN21="!",'Encodage réponses Es'!AK21=""),"!",IF('Encodage réponses Es'!AK21="","",'Encodage réponses Es'!AK21)))</f>
        <v/>
      </c>
      <c r="CM21" s="116" t="str">
        <f>IF(OR($F21="a",$F21="A"),$F21,IF(AND('Encodage réponses Es'!$BN21="!",'Encodage réponses Es'!AL21=""),"!",IF('Encodage réponses Es'!AL21="","",'Encodage réponses Es'!AL21)))</f>
        <v/>
      </c>
      <c r="CN21" s="92" t="str">
        <f>IF(OR($F21="a",$F21="A"),$F21,IF(AND('Encodage réponses Es'!$BN21="!",'Encodage réponses Es'!AM21=""),"!",IF('Encodage réponses Es'!AM21="","",'Encodage réponses Es'!AM21)))</f>
        <v/>
      </c>
      <c r="CO21" s="116" t="str">
        <f>IF(OR($F21="a",$F21="A"),$F21,IF(AND('Encodage réponses Es'!$BN21="!",'Encodage réponses Es'!AR21=""),"!",IF('Encodage réponses Es'!AR21="","",'Encodage réponses Es'!AR21)))</f>
        <v/>
      </c>
      <c r="CP21" s="92" t="str">
        <f>IF(OR($F21="a",$F21="A"),$F21,IF(AND('Encodage réponses Es'!$BN21="!",'Encodage réponses Es'!AS21=""),"!",IF('Encodage réponses Es'!AS21="","",'Encodage réponses Es'!AS21)))</f>
        <v/>
      </c>
      <c r="CQ21" s="116" t="str">
        <f>IF(OR($F21="a",$F21="A"),$F21,IF(AND('Encodage réponses Es'!$BN21="!",'Encodage réponses Es'!AT21=""),"!",IF('Encodage réponses Es'!AT21="","",'Encodage réponses Es'!AT21)))</f>
        <v/>
      </c>
      <c r="CR21" s="92" t="str">
        <f>IF(OR($F21="a",$F21="A"),$F21,IF(AND('Encodage réponses Es'!$BN21="!",'Encodage réponses Es'!BB18=""),"!",IF('Encodage réponses Es'!BB21="","",'Encodage réponses Es'!BB21)))</f>
        <v/>
      </c>
      <c r="CS21" s="116" t="str">
        <f>IF(OR($F21="a",$F21="A"),$F21,IF(AND('Encodage réponses Es'!$BN21="!",'Encodage réponses Es'!BC18=""),"!",IF('Encodage réponses Es'!BC21="","",'Encodage réponses Es'!BC21)))</f>
        <v/>
      </c>
      <c r="CT21" s="92" t="str">
        <f>IF(OR($F21="a",$F21="A"),$F21,IF(AND('Encodage réponses Es'!$BN21="!",'Encodage réponses Es'!BD18=""),"!",IF('Encodage réponses Es'!BD21="","",'Encodage réponses Es'!BD21)))</f>
        <v/>
      </c>
      <c r="CU21" s="92" t="str">
        <f>IF(OR($F21="a",$F21="A"),$F21,IF(AND('Encodage réponses Es'!$BN21="!",'Encodage réponses Es'!BE18=""),"!",IF('Encodage réponses Es'!BE21="","",'Encodage réponses Es'!BE21)))</f>
        <v/>
      </c>
      <c r="CV21" s="237" t="str">
        <f>IF(OR($F21="a",$F21="A"),$F21,IF(AND('Encodage réponses Es'!$BN21="!",'Encodage réponses Es'!BF18=""),"!",IF('Encodage réponses Es'!BF21="","",'Encodage réponses Es'!BF21)))</f>
        <v/>
      </c>
      <c r="CW21" s="110" t="str">
        <f t="shared" si="28"/>
        <v/>
      </c>
      <c r="CX21" s="90" t="str">
        <f t="shared" si="29"/>
        <v/>
      </c>
    </row>
    <row r="22" spans="1:102" ht="11.25" customHeight="1" x14ac:dyDescent="0.2">
      <c r="A22" s="484"/>
      <c r="B22" s="485"/>
      <c r="C22" s="16">
        <v>18</v>
      </c>
      <c r="D22" s="299" t="str">
        <f>IF('Encodage réponses Es'!G22=0,"",'Encodage réponses Es'!G22)</f>
        <v/>
      </c>
      <c r="E22" s="403" t="str">
        <f>IF('Encodage réponses Es'!H22="","",'Encodage réponses Es'!H22)</f>
        <v/>
      </c>
      <c r="F22" s="298" t="str">
        <f>IF('Encodage réponses Es'!L22="","",'Encodage réponses Es'!L22)</f>
        <v/>
      </c>
      <c r="G22" s="58"/>
      <c r="H22" s="110" t="str">
        <f t="shared" si="0"/>
        <v/>
      </c>
      <c r="I22" s="397" t="str">
        <f t="shared" si="1"/>
        <v/>
      </c>
      <c r="J22" s="112"/>
      <c r="K22" s="110" t="str">
        <f t="shared" si="2"/>
        <v/>
      </c>
      <c r="L22" s="90" t="str">
        <f t="shared" si="3"/>
        <v/>
      </c>
      <c r="M22" s="112"/>
      <c r="N22" s="110" t="str">
        <f t="shared" si="4"/>
        <v/>
      </c>
      <c r="O22" s="90" t="str">
        <f t="shared" si="5"/>
        <v/>
      </c>
      <c r="P22" s="112"/>
      <c r="Q22" s="110" t="str">
        <f t="shared" si="6"/>
        <v/>
      </c>
      <c r="R22" s="90" t="str">
        <f t="shared" si="7"/>
        <v/>
      </c>
      <c r="S22" s="112"/>
      <c r="T22" s="110" t="str">
        <f t="shared" si="8"/>
        <v/>
      </c>
      <c r="U22" s="90" t="str">
        <f t="shared" si="9"/>
        <v/>
      </c>
      <c r="V22" s="112"/>
      <c r="W22" s="110" t="str">
        <f t="shared" si="10"/>
        <v/>
      </c>
      <c r="X22" s="90" t="str">
        <f t="shared" si="11"/>
        <v/>
      </c>
      <c r="Y22" s="112"/>
      <c r="Z22" s="110" t="str">
        <f t="shared" si="12"/>
        <v/>
      </c>
      <c r="AA22" s="90" t="str">
        <f t="shared" si="13"/>
        <v/>
      </c>
      <c r="AB22" s="112"/>
      <c r="AC22" s="110" t="str">
        <f>IF($BN22="a","absent(e)",IF(OR('Encodage réponses Es'!BQ22="",'Encodage réponses Es'!BR22=""),"",IF('Encodage réponses Es'!BN22="!","incomplet",'Encodage réponses Es'!BQ22+'Encodage réponses Es'!BR22/2)))</f>
        <v/>
      </c>
      <c r="AD22" s="90" t="str">
        <f t="shared" si="14"/>
        <v/>
      </c>
      <c r="AE22" s="366" t="str">
        <f>IF($BN22="a","absent(e)",IF(OR('Encodage réponses Es'!BO22="",'Encodage réponses Es'!BP22=""),"",IF('Encodage réponses Es'!BN22="!","incomplet",'Encodage réponses Es'!BO22+'Encodage réponses Es'!BP22/2)))</f>
        <v/>
      </c>
      <c r="AF22" s="343" t="str">
        <f t="shared" si="15"/>
        <v/>
      </c>
      <c r="AG22" s="110" t="str">
        <f>IF($BN22="a","absent(e)",IF(OR('Encodage réponses Es'!BS22="",'Encodage réponses Es'!BT22=""),"",IF('Encodage réponses Es'!BN22="!","incomplet",'Encodage réponses Es'!BS22+'Encodage réponses Es'!BT22/2)))</f>
        <v/>
      </c>
      <c r="AH22" s="90" t="str">
        <f t="shared" si="16"/>
        <v/>
      </c>
      <c r="AI22" s="110" t="str">
        <f>IF($BN22="a","absent(e)",IF(OR('Encodage réponses Es'!BU22="",'Encodage réponses Es'!BV22=""),"",IF('Encodage réponses Es'!BN22="!","incomplet",'Encodage réponses Es'!BU22+'Encodage réponses Es'!BV22/2)))</f>
        <v/>
      </c>
      <c r="AJ22" s="90" t="str">
        <f t="shared" si="17"/>
        <v/>
      </c>
      <c r="AK22" s="113"/>
      <c r="AL22" s="118" t="str">
        <f>IF(OR($F22="a",$F22="A"),$F22,IF(AND('Encodage réponses Es'!$BN22="!",'Encodage réponses Es'!M22=""),"!",IF('Encodage réponses Es'!M22="","",'Encodage réponses Es'!M22)))</f>
        <v/>
      </c>
      <c r="AM22" s="117" t="str">
        <f>IF(OR($F22="a",$F22="A"),$F22,IF(AND('Encodage réponses Es'!$BN22="!",'Encodage réponses Es'!N22=""),"!",IF('Encodage réponses Es'!N22="","",'Encodage réponses Es'!N22)))</f>
        <v/>
      </c>
      <c r="AN22" s="346" t="str">
        <f>IF(OR($F22="a",$F22="A"),$F22,IF(AND('Encodage réponses Es'!$BN22="!",'Encodage réponses Es'!O22=""),"!",IF('Encodage réponses Es'!O22="","",'Encodage réponses Es'!O22)))</f>
        <v/>
      </c>
      <c r="AO22" s="350" t="str">
        <f>IF(OR($F22="a",$F22="A"),$F22,IF(AND('Encodage réponses Es'!$BN22="!",'Encodage réponses Es'!P22=""),"!",IF('Encodage réponses Es'!P22="","",'Encodage réponses Es'!P22)))</f>
        <v/>
      </c>
      <c r="AP22" s="230" t="str">
        <f>IF(OR($F22="a",$F22="A"),$F22,IF(AND('Encodage réponses Es'!$BN22="!",'Encodage réponses Es'!Q22=""),"!",IF('Encodage réponses Es'!Q22="","",'Encodage réponses Es'!Q22)))</f>
        <v/>
      </c>
      <c r="AQ22" s="350" t="str">
        <f>IF(OR($F22="a",$F22="A"),$F22,IF(AND('Encodage réponses Es'!$BN22="!",'Encodage réponses Es'!AG22=""),"!",IF('Encodage réponses Es'!AG22="","",'Encodage réponses Es'!AG22)))</f>
        <v/>
      </c>
      <c r="AR22" s="120" t="str">
        <f>IF(OR($F22="a",$F22="A"),$F22,IF(AND('Encodage réponses Es'!$BN22="!",'Encodage réponses Es'!AH22=""),"!",IF('Encodage réponses Es'!AH22="","",'Encodage réponses Es'!AH22)))</f>
        <v/>
      </c>
      <c r="AS22" s="120" t="str">
        <f>IF(OR($F22="a",$F22="A"),$F22,IF(AND('Encodage réponses Es'!$BN22="!",'Encodage réponses Es'!AI22=""),"!",IF('Encodage réponses Es'!AI22="","",'Encodage réponses Es'!AI22)))</f>
        <v/>
      </c>
      <c r="AT22" s="120" t="str">
        <f>IF(OR($F22="a",$F22="A"),$F22,IF(AND('Encodage réponses Es'!$BN22="!",'Encodage réponses Es'!AU22=""),"!",IF('Encodage réponses Es'!AU22="","",'Encodage réponses Es'!AU22)))</f>
        <v/>
      </c>
      <c r="AU22" s="236" t="str">
        <f t="shared" si="18"/>
        <v/>
      </c>
      <c r="AV22" s="90" t="str">
        <f t="shared" si="19"/>
        <v/>
      </c>
      <c r="AW22" s="118" t="str">
        <f>IF(OR($F22="a",$F22="A"),$F22,IF(AND('Encodage réponses Es'!$BN22="!",'Encodage réponses Es'!BL22=""),"!",IF('Encodage réponses Es'!BL22="","",'Encodage réponses Es'!BL22)))</f>
        <v/>
      </c>
      <c r="AX22" s="232" t="str">
        <f>IF(OR($F22="a",$F22="A"),$F22,IF(AND('Encodage réponses Es'!$BN22="!",'Encodage réponses Es'!BM22=""),"!",IF('Encodage réponses Es'!BM22="","",'Encodage réponses Es'!BM22)))</f>
        <v/>
      </c>
      <c r="AY22" s="110" t="str">
        <f t="shared" si="20"/>
        <v/>
      </c>
      <c r="AZ22" s="90" t="str">
        <f t="shared" si="21"/>
        <v/>
      </c>
      <c r="BA22" s="118" t="str">
        <f>IF(OR($F22="a",$F22="A"),$F22,IF(AND('Encodage réponses Es'!$BN22="!",'Encodage réponses Es'!AQ22=""),"!",IF('Encodage réponses Es'!AQ22="","",'Encodage réponses Es'!AQ22)))</f>
        <v/>
      </c>
      <c r="BB22" s="117" t="str">
        <f>IF(OR($F22="a",$F22="A"),$F22,IF(AND('Encodage réponses Es'!$BN22="!",'Encodage réponses Es'!BG22=""),"!",IF('Encodage réponses Es'!BG22="","",'Encodage réponses Es'!BG22)))</f>
        <v/>
      </c>
      <c r="BC22" s="120" t="str">
        <f>IF(OR($F22="a",$F22="A"),$F22,IF(AND('Encodage réponses Es'!$BN22="!",'Encodage réponses Es'!BH22=""),"!",IF('Encodage réponses Es'!BH22="","",'Encodage réponses Es'!BH22)))</f>
        <v/>
      </c>
      <c r="BD22" s="117" t="str">
        <f>IF(OR($F22="a",$F22="A"),$F22,IF(AND('Encodage réponses Es'!$BN22="!",'Encodage réponses Es'!BI22=""),"!",IF('Encodage réponses Es'!BI22="","",'Encodage réponses Es'!BI22)))</f>
        <v/>
      </c>
      <c r="BE22" s="120" t="str">
        <f>IF(OR($F22="a",$F22="A"),$F22,IF(AND('Encodage réponses Es'!$BN22="!",'Encodage réponses Es'!BJ22=""),"!",IF('Encodage réponses Es'!BJ22="","",'Encodage réponses Es'!BJ22)))</f>
        <v/>
      </c>
      <c r="BF22" s="117" t="str">
        <f>IF(OR($F22="a",$F22="A"),$F22,IF(AND('Encodage réponses Es'!$BN22="!",'Encodage réponses Es'!BK22=""),"!",IF('Encodage réponses Es'!BK22="","",'Encodage réponses Es'!BK22)))</f>
        <v/>
      </c>
      <c r="BG22" s="110" t="str">
        <f t="shared" si="22"/>
        <v/>
      </c>
      <c r="BH22" s="90" t="str">
        <f t="shared" si="23"/>
        <v/>
      </c>
      <c r="BI22" s="170" t="str">
        <f>IF(OR($F22="a",$F22="A"),$F22,IF(AND('Encodage réponses Es'!$BN22="!",'Encodage réponses Es'!R22=""),"!",IF('Encodage réponses Es'!R22="","",'Encodage réponses Es'!R22)))</f>
        <v/>
      </c>
      <c r="BJ22" s="168" t="str">
        <f>IF(OR($F22="a",$F22="A"),$F22,IF(AND('Encodage réponses Es'!$BN22="!",'Encodage réponses Es'!S22=""),"!",IF('Encodage réponses Es'!S22="","",'Encodage réponses Es'!S22)))</f>
        <v/>
      </c>
      <c r="BK22" s="120" t="str">
        <f>IF(OR($F22="a",$F22="A"),$F22,IF(AND('Encodage réponses Es'!$BN22="!",'Encodage réponses Es'!T22=""),"!",IF('Encodage réponses Es'!T22="","",'Encodage réponses Es'!T22)))</f>
        <v/>
      </c>
      <c r="BL22" s="120" t="str">
        <f>IF(OR($F22="a",$F22="A"),$F22,IF(AND('Encodage réponses Es'!$BN22="!",'Encodage réponses Es'!U22=""),"!",IF('Encodage réponses Es'!U22="","",'Encodage réponses Es'!U22)))</f>
        <v/>
      </c>
      <c r="BM22" s="120" t="str">
        <f>IF(OR($F22="a",$F22="A"),$F22,IF(AND('Encodage réponses Es'!$BN22="!",'Encodage réponses Es'!V22=""),"!",IF('Encodage réponses Es'!V22="","",'Encodage réponses Es'!V22)))</f>
        <v/>
      </c>
      <c r="BN22" s="120" t="str">
        <f>IF(OR($F22="a",$F22="A"),$F22,IF(AND('Encodage réponses Es'!$BN22="!",'Encodage réponses Es'!W22=""),"!",IF('Encodage réponses Es'!W22="","",'Encodage réponses Es'!W22)))</f>
        <v/>
      </c>
      <c r="BO22" s="120" t="str">
        <f>IF(OR($F22="a",$F22="A"),$F22,IF(AND('Encodage réponses Es'!$BN22="!",'Encodage réponses Es'!X22=""),"!",IF('Encodage réponses Es'!X22="","",'Encodage réponses Es'!X22)))</f>
        <v/>
      </c>
      <c r="BP22" s="120" t="str">
        <f>IF(OR($F22="a",$F22="A"),$F22,IF(AND('Encodage réponses Es'!$BN22="!",'Encodage réponses Es'!Y22=""),"!",IF('Encodage réponses Es'!Y22="","",'Encodage réponses Es'!Y22)))</f>
        <v/>
      </c>
      <c r="BQ22" s="120" t="str">
        <f>IF(OR($F22="a",$F22="A"),$F22,IF(AND('Encodage réponses Es'!$BN22="!",'Encodage réponses Es'!Z22=""),"!",IF('Encodage réponses Es'!Z22="","",'Encodage réponses Es'!Z22)))</f>
        <v/>
      </c>
      <c r="BR22" s="120" t="str">
        <f>IF(OR($F22="a",$F22="A"),$F22,IF(AND('Encodage réponses Es'!$BN22="!",'Encodage réponses Es'!AO22=""),"!",IF('Encodage réponses Es'!AO22="","",'Encodage réponses Es'!AO22)))</f>
        <v/>
      </c>
      <c r="BS22" s="120" t="str">
        <f>IF(OR($F22="a",$F22="A"),$F22,IF(AND('Encodage réponses Es'!$BN22="!",'Encodage réponses Es'!AP22=""),"!",IF('Encodage réponses Es'!AP22="","",'Encodage réponses Es'!AP22)))</f>
        <v/>
      </c>
      <c r="BT22" s="120" t="str">
        <f>IF(OR($F22="a",$F22="A"),$F22,IF(AND('Encodage réponses Es'!$BN22="!",'Encodage réponses Es'!BA22=""),"!",IF('Encodage réponses Es'!BA22="","",'Encodage réponses Es'!BA22)))</f>
        <v/>
      </c>
      <c r="BU22" s="110" t="str">
        <f t="shared" si="24"/>
        <v/>
      </c>
      <c r="BV22" s="90" t="str">
        <f t="shared" si="25"/>
        <v/>
      </c>
      <c r="BW22" s="117" t="str">
        <f>IF(OR($F22="a",$F22="A"),$F22,IF(AND('Encodage réponses Es'!$BN22="!",'Encodage réponses Es'!AD22=""),"!",IF('Encodage réponses Es'!AD22="","",'Encodage réponses Es'!AD22)))</f>
        <v/>
      </c>
      <c r="BX22" s="117" t="str">
        <f>IF(OR($F22="a",$F22="A"),$F22,IF(AND('Encodage réponses Es'!$BN22="!",'Encodage réponses Es'!AE22=""),"!",IF('Encodage réponses Es'!AE22="","",'Encodage réponses Es'!AE22)))</f>
        <v/>
      </c>
      <c r="BY22" s="117" t="str">
        <f>IF(OR($F22="a",$F22="A"),$F22,IF(AND('Encodage réponses Es'!$BN22="!",'Encodage réponses Es'!AF22=""),"!",IF('Encodage réponses Es'!AF22="","",'Encodage réponses Es'!AF22)))</f>
        <v/>
      </c>
      <c r="BZ22" s="117" t="str">
        <f>IF(OR($F22="a",$F22="A"),$F22,IF(AND('Encodage réponses Es'!$BN22="!",'Encodage réponses Es'!AN22=""),"!",IF('Encodage réponses Es'!AN22="","",'Encodage réponses Es'!AN22)))</f>
        <v/>
      </c>
      <c r="CA22" s="117" t="str">
        <f>IF(OR($F22="a",$F22="A"),$F22,IF(AND('Encodage réponses Es'!$BN22="!",'Encodage réponses Es'!AV22=""),"!",IF('Encodage réponses Es'!AV22="","",'Encodage réponses Es'!AV22)))</f>
        <v/>
      </c>
      <c r="CB22" s="116" t="str">
        <f>IF(OR($F22="a",$F22="A"),$F22,IF(AND('Encodage réponses Es'!$BN22="!",'Encodage réponses Es'!AW22=""),"!",IF('Encodage réponses Es'!AW22="","",'Encodage réponses Es'!AW22)))</f>
        <v/>
      </c>
      <c r="CC22" s="92" t="str">
        <f>IF(OR($F22="a",$F22="A"),$F22,IF(AND('Encodage réponses Es'!$BN22="!",'Encodage réponses Es'!AX22=""),"!",IF('Encodage réponses Es'!AX22="","",'Encodage réponses Es'!AX22)))</f>
        <v/>
      </c>
      <c r="CD22" s="92" t="str">
        <f>IF(OR($F22="a",$F22="A"),$F22,IF(AND('Encodage réponses Es'!$BN22="!",'Encodage réponses Es'!AY22=""),"!",IF('Encodage réponses Es'!AY22="","",'Encodage réponses Es'!AY22)))</f>
        <v/>
      </c>
      <c r="CE22" s="237" t="str">
        <f>IF(OR($F22="a",$F22="A"),$F22,IF(AND('Encodage réponses Es'!$BN22="!",'Encodage réponses Es'!AZ22=""),"!",IF('Encodage réponses Es'!AZ22="","",'Encodage réponses Es'!AZ22)))</f>
        <v/>
      </c>
      <c r="CF22" s="110" t="str">
        <f t="shared" si="26"/>
        <v/>
      </c>
      <c r="CG22" s="90" t="str">
        <f t="shared" si="27"/>
        <v/>
      </c>
      <c r="CH22" s="117" t="str">
        <f>IF(OR($F22="a",$F22="A"),$F22,IF(AND('Encodage réponses Es'!$BN22="!",'Encodage réponses Es'!AA22=""),"!",IF('Encodage réponses Es'!AA22="","",'Encodage réponses Es'!AA22)))</f>
        <v/>
      </c>
      <c r="CI22" s="117" t="str">
        <f>IF(OR($F22="a",$F22="A"),$F22,IF(AND('Encodage réponses Es'!$BN22="!",'Encodage réponses Es'!AB22=""),"!",IF('Encodage réponses Es'!AB22="","",'Encodage réponses Es'!AB22)))</f>
        <v/>
      </c>
      <c r="CJ22" s="117" t="str">
        <f>IF(OR($F22="a",$F22="A"),$F22,IF(AND('Encodage réponses Es'!$BN22="!",'Encodage réponses Es'!AC22=""),"!",IF('Encodage réponses Es'!AC22="","",'Encodage réponses Es'!AC22)))</f>
        <v/>
      </c>
      <c r="CK22" s="117" t="str">
        <f>IF(OR($F22="a",$F22="A"),$F22,IF(AND('Encodage réponses Es'!$BN22="!",'Encodage réponses Es'!AJ22=""),"!",IF('Encodage réponses Es'!AJ22="","",'Encodage réponses Es'!AJ22)))</f>
        <v/>
      </c>
      <c r="CL22" s="117" t="str">
        <f>IF(OR($F22="a",$F22="A"),$F22,IF(AND('Encodage réponses Es'!$BN22="!",'Encodage réponses Es'!AK22=""),"!",IF('Encodage réponses Es'!AK22="","",'Encodage réponses Es'!AK22)))</f>
        <v/>
      </c>
      <c r="CM22" s="116" t="str">
        <f>IF(OR($F22="a",$F22="A"),$F22,IF(AND('Encodage réponses Es'!$BN22="!",'Encodage réponses Es'!AL22=""),"!",IF('Encodage réponses Es'!AL22="","",'Encodage réponses Es'!AL22)))</f>
        <v/>
      </c>
      <c r="CN22" s="92" t="str">
        <f>IF(OR($F22="a",$F22="A"),$F22,IF(AND('Encodage réponses Es'!$BN22="!",'Encodage réponses Es'!AM22=""),"!",IF('Encodage réponses Es'!AM22="","",'Encodage réponses Es'!AM22)))</f>
        <v/>
      </c>
      <c r="CO22" s="116" t="str">
        <f>IF(OR($F22="a",$F22="A"),$F22,IF(AND('Encodage réponses Es'!$BN22="!",'Encodage réponses Es'!AR22=""),"!",IF('Encodage réponses Es'!AR22="","",'Encodage réponses Es'!AR22)))</f>
        <v/>
      </c>
      <c r="CP22" s="92" t="str">
        <f>IF(OR($F22="a",$F22="A"),$F22,IF(AND('Encodage réponses Es'!$BN22="!",'Encodage réponses Es'!AS22=""),"!",IF('Encodage réponses Es'!AS22="","",'Encodage réponses Es'!AS22)))</f>
        <v/>
      </c>
      <c r="CQ22" s="116" t="str">
        <f>IF(OR($F22="a",$F22="A"),$F22,IF(AND('Encodage réponses Es'!$BN22="!",'Encodage réponses Es'!AT22=""),"!",IF('Encodage réponses Es'!AT22="","",'Encodage réponses Es'!AT22)))</f>
        <v/>
      </c>
      <c r="CR22" s="92" t="str">
        <f>IF(OR($F22="a",$F22="A"),$F22,IF(AND('Encodage réponses Es'!$BN22="!",'Encodage réponses Es'!BB19=""),"!",IF('Encodage réponses Es'!BB22="","",'Encodage réponses Es'!BB22)))</f>
        <v/>
      </c>
      <c r="CS22" s="116" t="str">
        <f>IF(OR($F22="a",$F22="A"),$F22,IF(AND('Encodage réponses Es'!$BN22="!",'Encodage réponses Es'!BC19=""),"!",IF('Encodage réponses Es'!BC22="","",'Encodage réponses Es'!BC22)))</f>
        <v/>
      </c>
      <c r="CT22" s="92" t="str">
        <f>IF(OR($F22="a",$F22="A"),$F22,IF(AND('Encodage réponses Es'!$BN22="!",'Encodage réponses Es'!BD19=""),"!",IF('Encodage réponses Es'!BD22="","",'Encodage réponses Es'!BD22)))</f>
        <v/>
      </c>
      <c r="CU22" s="92" t="str">
        <f>IF(OR($F22="a",$F22="A"),$F22,IF(AND('Encodage réponses Es'!$BN22="!",'Encodage réponses Es'!BE19=""),"!",IF('Encodage réponses Es'!BE22="","",'Encodage réponses Es'!BE22)))</f>
        <v/>
      </c>
      <c r="CV22" s="237" t="str">
        <f>IF(OR($F22="a",$F22="A"),$F22,IF(AND('Encodage réponses Es'!$BN22="!",'Encodage réponses Es'!BF19=""),"!",IF('Encodage réponses Es'!BF22="","",'Encodage réponses Es'!BF22)))</f>
        <v/>
      </c>
      <c r="CW22" s="110" t="str">
        <f t="shared" si="28"/>
        <v/>
      </c>
      <c r="CX22" s="90" t="str">
        <f t="shared" si="29"/>
        <v/>
      </c>
    </row>
    <row r="23" spans="1:102" ht="11.25" customHeight="1" x14ac:dyDescent="0.2">
      <c r="A23" s="484"/>
      <c r="B23" s="485"/>
      <c r="C23" s="16">
        <v>19</v>
      </c>
      <c r="D23" s="299" t="str">
        <f>IF('Encodage réponses Es'!G23=0,"",'Encodage réponses Es'!G23)</f>
        <v/>
      </c>
      <c r="E23" s="403" t="str">
        <f>IF('Encodage réponses Es'!H23="","",'Encodage réponses Es'!H23)</f>
        <v/>
      </c>
      <c r="F23" s="298" t="str">
        <f>IF('Encodage réponses Es'!L23="","",'Encodage réponses Es'!L23)</f>
        <v/>
      </c>
      <c r="G23" s="58"/>
      <c r="H23" s="110" t="str">
        <f t="shared" si="0"/>
        <v/>
      </c>
      <c r="I23" s="397" t="str">
        <f t="shared" si="1"/>
        <v/>
      </c>
      <c r="J23" s="112"/>
      <c r="K23" s="110" t="str">
        <f t="shared" si="2"/>
        <v/>
      </c>
      <c r="L23" s="90" t="str">
        <f t="shared" si="3"/>
        <v/>
      </c>
      <c r="M23" s="112"/>
      <c r="N23" s="110" t="str">
        <f t="shared" si="4"/>
        <v/>
      </c>
      <c r="O23" s="90" t="str">
        <f t="shared" si="5"/>
        <v/>
      </c>
      <c r="P23" s="112"/>
      <c r="Q23" s="110" t="str">
        <f t="shared" si="6"/>
        <v/>
      </c>
      <c r="R23" s="90" t="str">
        <f t="shared" si="7"/>
        <v/>
      </c>
      <c r="S23" s="112"/>
      <c r="T23" s="110" t="str">
        <f t="shared" si="8"/>
        <v/>
      </c>
      <c r="U23" s="90" t="str">
        <f t="shared" si="9"/>
        <v/>
      </c>
      <c r="V23" s="112"/>
      <c r="W23" s="110" t="str">
        <f t="shared" si="10"/>
        <v/>
      </c>
      <c r="X23" s="90" t="str">
        <f t="shared" si="11"/>
        <v/>
      </c>
      <c r="Y23" s="112"/>
      <c r="Z23" s="110" t="str">
        <f t="shared" si="12"/>
        <v/>
      </c>
      <c r="AA23" s="90" t="str">
        <f t="shared" si="13"/>
        <v/>
      </c>
      <c r="AB23" s="112"/>
      <c r="AC23" s="110" t="str">
        <f>IF($BN23="a","absent(e)",IF(OR('Encodage réponses Es'!BQ23="",'Encodage réponses Es'!BR23=""),"",IF('Encodage réponses Es'!BN23="!","incomplet",'Encodage réponses Es'!BQ23+'Encodage réponses Es'!BR23/2)))</f>
        <v/>
      </c>
      <c r="AD23" s="90" t="str">
        <f t="shared" si="14"/>
        <v/>
      </c>
      <c r="AE23" s="366" t="str">
        <f>IF($BN23="a","absent(e)",IF(OR('Encodage réponses Es'!BO23="",'Encodage réponses Es'!BP23=""),"",IF('Encodage réponses Es'!BN23="!","incomplet",'Encodage réponses Es'!BO23+'Encodage réponses Es'!BP23/2)))</f>
        <v/>
      </c>
      <c r="AF23" s="343" t="str">
        <f t="shared" si="15"/>
        <v/>
      </c>
      <c r="AG23" s="110" t="str">
        <f>IF($BN23="a","absent(e)",IF(OR('Encodage réponses Es'!BS23="",'Encodage réponses Es'!BT23=""),"",IF('Encodage réponses Es'!BN23="!","incomplet",'Encodage réponses Es'!BS23+'Encodage réponses Es'!BT23/2)))</f>
        <v/>
      </c>
      <c r="AH23" s="90" t="str">
        <f t="shared" si="16"/>
        <v/>
      </c>
      <c r="AI23" s="110" t="str">
        <f>IF($BN23="a","absent(e)",IF(OR('Encodage réponses Es'!BU23="",'Encodage réponses Es'!BV23=""),"",IF('Encodage réponses Es'!BN23="!","incomplet",'Encodage réponses Es'!BU23+'Encodage réponses Es'!BV23/2)))</f>
        <v/>
      </c>
      <c r="AJ23" s="90" t="str">
        <f t="shared" si="17"/>
        <v/>
      </c>
      <c r="AK23" s="113"/>
      <c r="AL23" s="118" t="str">
        <f>IF(OR($F23="a",$F23="A"),$F23,IF(AND('Encodage réponses Es'!$BN23="!",'Encodage réponses Es'!M23=""),"!",IF('Encodage réponses Es'!M23="","",'Encodage réponses Es'!M23)))</f>
        <v/>
      </c>
      <c r="AM23" s="117" t="str">
        <f>IF(OR($F23="a",$F23="A"),$F23,IF(AND('Encodage réponses Es'!$BN23="!",'Encodage réponses Es'!N23=""),"!",IF('Encodage réponses Es'!N23="","",'Encodage réponses Es'!N23)))</f>
        <v/>
      </c>
      <c r="AN23" s="346" t="str">
        <f>IF(OR($F23="a",$F23="A"),$F23,IF(AND('Encodage réponses Es'!$BN23="!",'Encodage réponses Es'!O23=""),"!",IF('Encodage réponses Es'!O23="","",'Encodage réponses Es'!O23)))</f>
        <v/>
      </c>
      <c r="AO23" s="350" t="str">
        <f>IF(OR($F23="a",$F23="A"),$F23,IF(AND('Encodage réponses Es'!$BN23="!",'Encodage réponses Es'!P23=""),"!",IF('Encodage réponses Es'!P23="","",'Encodage réponses Es'!P23)))</f>
        <v/>
      </c>
      <c r="AP23" s="230" t="str">
        <f>IF(OR($F23="a",$F23="A"),$F23,IF(AND('Encodage réponses Es'!$BN23="!",'Encodage réponses Es'!Q23=""),"!",IF('Encodage réponses Es'!Q23="","",'Encodage réponses Es'!Q23)))</f>
        <v/>
      </c>
      <c r="AQ23" s="350" t="str">
        <f>IF(OR($F23="a",$F23="A"),$F23,IF(AND('Encodage réponses Es'!$BN23="!",'Encodage réponses Es'!AG23=""),"!",IF('Encodage réponses Es'!AG23="","",'Encodage réponses Es'!AG23)))</f>
        <v/>
      </c>
      <c r="AR23" s="120" t="str">
        <f>IF(OR($F23="a",$F23="A"),$F23,IF(AND('Encodage réponses Es'!$BN23="!",'Encodage réponses Es'!AH23=""),"!",IF('Encodage réponses Es'!AH23="","",'Encodage réponses Es'!AH23)))</f>
        <v/>
      </c>
      <c r="AS23" s="120" t="str">
        <f>IF(OR($F23="a",$F23="A"),$F23,IF(AND('Encodage réponses Es'!$BN23="!",'Encodage réponses Es'!AI23=""),"!",IF('Encodage réponses Es'!AI23="","",'Encodage réponses Es'!AI23)))</f>
        <v/>
      </c>
      <c r="AT23" s="120" t="str">
        <f>IF(OR($F23="a",$F23="A"),$F23,IF(AND('Encodage réponses Es'!$BN23="!",'Encodage réponses Es'!AU23=""),"!",IF('Encodage réponses Es'!AU23="","",'Encodage réponses Es'!AU23)))</f>
        <v/>
      </c>
      <c r="AU23" s="236" t="str">
        <f t="shared" si="18"/>
        <v/>
      </c>
      <c r="AV23" s="90" t="str">
        <f t="shared" si="19"/>
        <v/>
      </c>
      <c r="AW23" s="118" t="str">
        <f>IF(OR($F23="a",$F23="A"),$F23,IF(AND('Encodage réponses Es'!$BN23="!",'Encodage réponses Es'!BL23=""),"!",IF('Encodage réponses Es'!BL23="","",'Encodage réponses Es'!BL23)))</f>
        <v/>
      </c>
      <c r="AX23" s="232" t="str">
        <f>IF(OR($F23="a",$F23="A"),$F23,IF(AND('Encodage réponses Es'!$BN23="!",'Encodage réponses Es'!BM23=""),"!",IF('Encodage réponses Es'!BM23="","",'Encodage réponses Es'!BM23)))</f>
        <v/>
      </c>
      <c r="AY23" s="110" t="str">
        <f t="shared" si="20"/>
        <v/>
      </c>
      <c r="AZ23" s="90" t="str">
        <f t="shared" si="21"/>
        <v/>
      </c>
      <c r="BA23" s="118" t="str">
        <f>IF(OR($F23="a",$F23="A"),$F23,IF(AND('Encodage réponses Es'!$BN23="!",'Encodage réponses Es'!AQ23=""),"!",IF('Encodage réponses Es'!AQ23="","",'Encodage réponses Es'!AQ23)))</f>
        <v/>
      </c>
      <c r="BB23" s="117" t="str">
        <f>IF(OR($F23="a",$F23="A"),$F23,IF(AND('Encodage réponses Es'!$BN23="!",'Encodage réponses Es'!BG23=""),"!",IF('Encodage réponses Es'!BG23="","",'Encodage réponses Es'!BG23)))</f>
        <v/>
      </c>
      <c r="BC23" s="120" t="str">
        <f>IF(OR($F23="a",$F23="A"),$F23,IF(AND('Encodage réponses Es'!$BN23="!",'Encodage réponses Es'!BH23=""),"!",IF('Encodage réponses Es'!BH23="","",'Encodage réponses Es'!BH23)))</f>
        <v/>
      </c>
      <c r="BD23" s="117" t="str">
        <f>IF(OR($F23="a",$F23="A"),$F23,IF(AND('Encodage réponses Es'!$BN23="!",'Encodage réponses Es'!BI23=""),"!",IF('Encodage réponses Es'!BI23="","",'Encodage réponses Es'!BI23)))</f>
        <v/>
      </c>
      <c r="BE23" s="120" t="str">
        <f>IF(OR($F23="a",$F23="A"),$F23,IF(AND('Encodage réponses Es'!$BN23="!",'Encodage réponses Es'!BJ23=""),"!",IF('Encodage réponses Es'!BJ23="","",'Encodage réponses Es'!BJ23)))</f>
        <v/>
      </c>
      <c r="BF23" s="117" t="str">
        <f>IF(OR($F23="a",$F23="A"),$F23,IF(AND('Encodage réponses Es'!$BN23="!",'Encodage réponses Es'!BK23=""),"!",IF('Encodage réponses Es'!BK23="","",'Encodage réponses Es'!BK23)))</f>
        <v/>
      </c>
      <c r="BG23" s="110" t="str">
        <f t="shared" si="22"/>
        <v/>
      </c>
      <c r="BH23" s="90" t="str">
        <f t="shared" si="23"/>
        <v/>
      </c>
      <c r="BI23" s="170" t="str">
        <f>IF(OR($F23="a",$F23="A"),$F23,IF(AND('Encodage réponses Es'!$BN23="!",'Encodage réponses Es'!R23=""),"!",IF('Encodage réponses Es'!R23="","",'Encodage réponses Es'!R23)))</f>
        <v/>
      </c>
      <c r="BJ23" s="168" t="str">
        <f>IF(OR($F23="a",$F23="A"),$F23,IF(AND('Encodage réponses Es'!$BN23="!",'Encodage réponses Es'!S23=""),"!",IF('Encodage réponses Es'!S23="","",'Encodage réponses Es'!S23)))</f>
        <v/>
      </c>
      <c r="BK23" s="120" t="str">
        <f>IF(OR($F23="a",$F23="A"),$F23,IF(AND('Encodage réponses Es'!$BN23="!",'Encodage réponses Es'!T23=""),"!",IF('Encodage réponses Es'!T23="","",'Encodage réponses Es'!T23)))</f>
        <v/>
      </c>
      <c r="BL23" s="120" t="str">
        <f>IF(OR($F23="a",$F23="A"),$F23,IF(AND('Encodage réponses Es'!$BN23="!",'Encodage réponses Es'!U23=""),"!",IF('Encodage réponses Es'!U23="","",'Encodage réponses Es'!U23)))</f>
        <v/>
      </c>
      <c r="BM23" s="120" t="str">
        <f>IF(OR($F23="a",$F23="A"),$F23,IF(AND('Encodage réponses Es'!$BN23="!",'Encodage réponses Es'!V23=""),"!",IF('Encodage réponses Es'!V23="","",'Encodage réponses Es'!V23)))</f>
        <v/>
      </c>
      <c r="BN23" s="120" t="str">
        <f>IF(OR($F23="a",$F23="A"),$F23,IF(AND('Encodage réponses Es'!$BN23="!",'Encodage réponses Es'!W23=""),"!",IF('Encodage réponses Es'!W23="","",'Encodage réponses Es'!W23)))</f>
        <v/>
      </c>
      <c r="BO23" s="120" t="str">
        <f>IF(OR($F23="a",$F23="A"),$F23,IF(AND('Encodage réponses Es'!$BN23="!",'Encodage réponses Es'!X23=""),"!",IF('Encodage réponses Es'!X23="","",'Encodage réponses Es'!X23)))</f>
        <v/>
      </c>
      <c r="BP23" s="120" t="str">
        <f>IF(OR($F23="a",$F23="A"),$F23,IF(AND('Encodage réponses Es'!$BN23="!",'Encodage réponses Es'!Y23=""),"!",IF('Encodage réponses Es'!Y23="","",'Encodage réponses Es'!Y23)))</f>
        <v/>
      </c>
      <c r="BQ23" s="120" t="str">
        <f>IF(OR($F23="a",$F23="A"),$F23,IF(AND('Encodage réponses Es'!$BN23="!",'Encodage réponses Es'!Z23=""),"!",IF('Encodage réponses Es'!Z23="","",'Encodage réponses Es'!Z23)))</f>
        <v/>
      </c>
      <c r="BR23" s="120" t="str">
        <f>IF(OR($F23="a",$F23="A"),$F23,IF(AND('Encodage réponses Es'!$BN23="!",'Encodage réponses Es'!AO23=""),"!",IF('Encodage réponses Es'!AO23="","",'Encodage réponses Es'!AO23)))</f>
        <v/>
      </c>
      <c r="BS23" s="120" t="str">
        <f>IF(OR($F23="a",$F23="A"),$F23,IF(AND('Encodage réponses Es'!$BN23="!",'Encodage réponses Es'!AP23=""),"!",IF('Encodage réponses Es'!AP23="","",'Encodage réponses Es'!AP23)))</f>
        <v/>
      </c>
      <c r="BT23" s="120" t="str">
        <f>IF(OR($F23="a",$F23="A"),$F23,IF(AND('Encodage réponses Es'!$BN23="!",'Encodage réponses Es'!BA23=""),"!",IF('Encodage réponses Es'!BA23="","",'Encodage réponses Es'!BA23)))</f>
        <v/>
      </c>
      <c r="BU23" s="110" t="str">
        <f t="shared" si="24"/>
        <v/>
      </c>
      <c r="BV23" s="90" t="str">
        <f t="shared" si="25"/>
        <v/>
      </c>
      <c r="BW23" s="117" t="str">
        <f>IF(OR($F23="a",$F23="A"),$F23,IF(AND('Encodage réponses Es'!$BN23="!",'Encodage réponses Es'!AD23=""),"!",IF('Encodage réponses Es'!AD23="","",'Encodage réponses Es'!AD23)))</f>
        <v/>
      </c>
      <c r="BX23" s="117" t="str">
        <f>IF(OR($F23="a",$F23="A"),$F23,IF(AND('Encodage réponses Es'!$BN23="!",'Encodage réponses Es'!AE23=""),"!",IF('Encodage réponses Es'!AE23="","",'Encodage réponses Es'!AE23)))</f>
        <v/>
      </c>
      <c r="BY23" s="117" t="str">
        <f>IF(OR($F23="a",$F23="A"),$F23,IF(AND('Encodage réponses Es'!$BN23="!",'Encodage réponses Es'!AF23=""),"!",IF('Encodage réponses Es'!AF23="","",'Encodage réponses Es'!AF23)))</f>
        <v/>
      </c>
      <c r="BZ23" s="117" t="str">
        <f>IF(OR($F23="a",$F23="A"),$F23,IF(AND('Encodage réponses Es'!$BN23="!",'Encodage réponses Es'!AN23=""),"!",IF('Encodage réponses Es'!AN23="","",'Encodage réponses Es'!AN23)))</f>
        <v/>
      </c>
      <c r="CA23" s="117" t="str">
        <f>IF(OR($F23="a",$F23="A"),$F23,IF(AND('Encodage réponses Es'!$BN23="!",'Encodage réponses Es'!AV23=""),"!",IF('Encodage réponses Es'!AV23="","",'Encodage réponses Es'!AV23)))</f>
        <v/>
      </c>
      <c r="CB23" s="116" t="str">
        <f>IF(OR($F23="a",$F23="A"),$F23,IF(AND('Encodage réponses Es'!$BN23="!",'Encodage réponses Es'!AW23=""),"!",IF('Encodage réponses Es'!AW23="","",'Encodage réponses Es'!AW23)))</f>
        <v/>
      </c>
      <c r="CC23" s="92" t="str">
        <f>IF(OR($F23="a",$F23="A"),$F23,IF(AND('Encodage réponses Es'!$BN23="!",'Encodage réponses Es'!AX23=""),"!",IF('Encodage réponses Es'!AX23="","",'Encodage réponses Es'!AX23)))</f>
        <v/>
      </c>
      <c r="CD23" s="92" t="str">
        <f>IF(OR($F23="a",$F23="A"),$F23,IF(AND('Encodage réponses Es'!$BN23="!",'Encodage réponses Es'!AY23=""),"!",IF('Encodage réponses Es'!AY23="","",'Encodage réponses Es'!AY23)))</f>
        <v/>
      </c>
      <c r="CE23" s="237" t="str">
        <f>IF(OR($F23="a",$F23="A"),$F23,IF(AND('Encodage réponses Es'!$BN23="!",'Encodage réponses Es'!AZ23=""),"!",IF('Encodage réponses Es'!AZ23="","",'Encodage réponses Es'!AZ23)))</f>
        <v/>
      </c>
      <c r="CF23" s="110" t="str">
        <f t="shared" si="26"/>
        <v/>
      </c>
      <c r="CG23" s="90" t="str">
        <f t="shared" si="27"/>
        <v/>
      </c>
      <c r="CH23" s="117" t="str">
        <f>IF(OR($F23="a",$F23="A"),$F23,IF(AND('Encodage réponses Es'!$BN23="!",'Encodage réponses Es'!AA23=""),"!",IF('Encodage réponses Es'!AA23="","",'Encodage réponses Es'!AA23)))</f>
        <v/>
      </c>
      <c r="CI23" s="117" t="str">
        <f>IF(OR($F23="a",$F23="A"),$F23,IF(AND('Encodage réponses Es'!$BN23="!",'Encodage réponses Es'!AB23=""),"!",IF('Encodage réponses Es'!AB23="","",'Encodage réponses Es'!AB23)))</f>
        <v/>
      </c>
      <c r="CJ23" s="117" t="str">
        <f>IF(OR($F23="a",$F23="A"),$F23,IF(AND('Encodage réponses Es'!$BN23="!",'Encodage réponses Es'!AC23=""),"!",IF('Encodage réponses Es'!AC23="","",'Encodage réponses Es'!AC23)))</f>
        <v/>
      </c>
      <c r="CK23" s="117" t="str">
        <f>IF(OR($F23="a",$F23="A"),$F23,IF(AND('Encodage réponses Es'!$BN23="!",'Encodage réponses Es'!AJ23=""),"!",IF('Encodage réponses Es'!AJ23="","",'Encodage réponses Es'!AJ23)))</f>
        <v/>
      </c>
      <c r="CL23" s="117" t="str">
        <f>IF(OR($F23="a",$F23="A"),$F23,IF(AND('Encodage réponses Es'!$BN23="!",'Encodage réponses Es'!AK23=""),"!",IF('Encodage réponses Es'!AK23="","",'Encodage réponses Es'!AK23)))</f>
        <v/>
      </c>
      <c r="CM23" s="116" t="str">
        <f>IF(OR($F23="a",$F23="A"),$F23,IF(AND('Encodage réponses Es'!$BN23="!",'Encodage réponses Es'!AL23=""),"!",IF('Encodage réponses Es'!AL23="","",'Encodage réponses Es'!AL23)))</f>
        <v/>
      </c>
      <c r="CN23" s="92" t="str">
        <f>IF(OR($F23="a",$F23="A"),$F23,IF(AND('Encodage réponses Es'!$BN23="!",'Encodage réponses Es'!AM23=""),"!",IF('Encodage réponses Es'!AM23="","",'Encodage réponses Es'!AM23)))</f>
        <v/>
      </c>
      <c r="CO23" s="116" t="str">
        <f>IF(OR($F23="a",$F23="A"),$F23,IF(AND('Encodage réponses Es'!$BN23="!",'Encodage réponses Es'!AR23=""),"!",IF('Encodage réponses Es'!AR23="","",'Encodage réponses Es'!AR23)))</f>
        <v/>
      </c>
      <c r="CP23" s="92" t="str">
        <f>IF(OR($F23="a",$F23="A"),$F23,IF(AND('Encodage réponses Es'!$BN23="!",'Encodage réponses Es'!AS23=""),"!",IF('Encodage réponses Es'!AS23="","",'Encodage réponses Es'!AS23)))</f>
        <v/>
      </c>
      <c r="CQ23" s="116" t="str">
        <f>IF(OR($F23="a",$F23="A"),$F23,IF(AND('Encodage réponses Es'!$BN23="!",'Encodage réponses Es'!AT23=""),"!",IF('Encodage réponses Es'!AT23="","",'Encodage réponses Es'!AT23)))</f>
        <v/>
      </c>
      <c r="CR23" s="92" t="str">
        <f>IF(OR($F23="a",$F23="A"),$F23,IF(AND('Encodage réponses Es'!$BN23="!",'Encodage réponses Es'!BB20=""),"!",IF('Encodage réponses Es'!BB23="","",'Encodage réponses Es'!BB23)))</f>
        <v/>
      </c>
      <c r="CS23" s="116" t="str">
        <f>IF(OR($F23="a",$F23="A"),$F23,IF(AND('Encodage réponses Es'!$BN23="!",'Encodage réponses Es'!BC20=""),"!",IF('Encodage réponses Es'!BC23="","",'Encodage réponses Es'!BC23)))</f>
        <v/>
      </c>
      <c r="CT23" s="92" t="str">
        <f>IF(OR($F23="a",$F23="A"),$F23,IF(AND('Encodage réponses Es'!$BN23="!",'Encodage réponses Es'!BD20=""),"!",IF('Encodage réponses Es'!BD23="","",'Encodage réponses Es'!BD23)))</f>
        <v/>
      </c>
      <c r="CU23" s="92" t="str">
        <f>IF(OR($F23="a",$F23="A"),$F23,IF(AND('Encodage réponses Es'!$BN23="!",'Encodage réponses Es'!BE20=""),"!",IF('Encodage réponses Es'!BE23="","",'Encodage réponses Es'!BE23)))</f>
        <v/>
      </c>
      <c r="CV23" s="237" t="str">
        <f>IF(OR($F23="a",$F23="A"),$F23,IF(AND('Encodage réponses Es'!$BN23="!",'Encodage réponses Es'!BF20=""),"!",IF('Encodage réponses Es'!BF23="","",'Encodage réponses Es'!BF23)))</f>
        <v/>
      </c>
      <c r="CW23" s="110" t="str">
        <f t="shared" si="28"/>
        <v/>
      </c>
      <c r="CX23" s="90" t="str">
        <f t="shared" si="29"/>
        <v/>
      </c>
    </row>
    <row r="24" spans="1:102" ht="11.25" customHeight="1" x14ac:dyDescent="0.2">
      <c r="A24" s="484"/>
      <c r="B24" s="485"/>
      <c r="C24" s="16">
        <v>20</v>
      </c>
      <c r="D24" s="299" t="str">
        <f>IF('Encodage réponses Es'!G24=0,"",'Encodage réponses Es'!G24)</f>
        <v/>
      </c>
      <c r="E24" s="403" t="str">
        <f>IF('Encodage réponses Es'!H24="","",'Encodage réponses Es'!H24)</f>
        <v/>
      </c>
      <c r="F24" s="298" t="str">
        <f>IF('Encodage réponses Es'!L24="","",'Encodage réponses Es'!L24)</f>
        <v/>
      </c>
      <c r="G24" s="58"/>
      <c r="H24" s="110" t="str">
        <f t="shared" si="0"/>
        <v/>
      </c>
      <c r="I24" s="397" t="str">
        <f t="shared" si="1"/>
        <v/>
      </c>
      <c r="J24" s="112"/>
      <c r="K24" s="110" t="str">
        <f t="shared" si="2"/>
        <v/>
      </c>
      <c r="L24" s="90" t="str">
        <f t="shared" si="3"/>
        <v/>
      </c>
      <c r="M24" s="112"/>
      <c r="N24" s="110" t="str">
        <f t="shared" si="4"/>
        <v/>
      </c>
      <c r="O24" s="90" t="str">
        <f t="shared" si="5"/>
        <v/>
      </c>
      <c r="P24" s="112"/>
      <c r="Q24" s="110" t="str">
        <f t="shared" si="6"/>
        <v/>
      </c>
      <c r="R24" s="90" t="str">
        <f t="shared" si="7"/>
        <v/>
      </c>
      <c r="S24" s="112"/>
      <c r="T24" s="110" t="str">
        <f t="shared" si="8"/>
        <v/>
      </c>
      <c r="U24" s="90" t="str">
        <f t="shared" si="9"/>
        <v/>
      </c>
      <c r="V24" s="112"/>
      <c r="W24" s="110" t="str">
        <f t="shared" si="10"/>
        <v/>
      </c>
      <c r="X24" s="90" t="str">
        <f t="shared" si="11"/>
        <v/>
      </c>
      <c r="Y24" s="112"/>
      <c r="Z24" s="110" t="str">
        <f t="shared" si="12"/>
        <v/>
      </c>
      <c r="AA24" s="90" t="str">
        <f t="shared" si="13"/>
        <v/>
      </c>
      <c r="AB24" s="112"/>
      <c r="AC24" s="110" t="str">
        <f>IF($BN24="a","absent(e)",IF(OR('Encodage réponses Es'!BQ24="",'Encodage réponses Es'!BR24=""),"",IF('Encodage réponses Es'!BN24="!","incomplet",'Encodage réponses Es'!BQ24+'Encodage réponses Es'!BR24/2)))</f>
        <v/>
      </c>
      <c r="AD24" s="90" t="str">
        <f t="shared" si="14"/>
        <v/>
      </c>
      <c r="AE24" s="366" t="str">
        <f>IF($BN24="a","absent(e)",IF(OR('Encodage réponses Es'!BO24="",'Encodage réponses Es'!BP24=""),"",IF('Encodage réponses Es'!BN24="!","incomplet",'Encodage réponses Es'!BO24+'Encodage réponses Es'!BP24/2)))</f>
        <v/>
      </c>
      <c r="AF24" s="343" t="str">
        <f t="shared" si="15"/>
        <v/>
      </c>
      <c r="AG24" s="110" t="str">
        <f>IF($BN24="a","absent(e)",IF(OR('Encodage réponses Es'!BS24="",'Encodage réponses Es'!BT24=""),"",IF('Encodage réponses Es'!BN24="!","incomplet",'Encodage réponses Es'!BS24+'Encodage réponses Es'!BT24/2)))</f>
        <v/>
      </c>
      <c r="AH24" s="90" t="str">
        <f t="shared" si="16"/>
        <v/>
      </c>
      <c r="AI24" s="110" t="str">
        <f>IF($BN24="a","absent(e)",IF(OR('Encodage réponses Es'!BU24="",'Encodage réponses Es'!BV24=""),"",IF('Encodage réponses Es'!BN24="!","incomplet",'Encodage réponses Es'!BU24+'Encodage réponses Es'!BV24/2)))</f>
        <v/>
      </c>
      <c r="AJ24" s="90" t="str">
        <f t="shared" si="17"/>
        <v/>
      </c>
      <c r="AK24" s="113"/>
      <c r="AL24" s="118" t="str">
        <f>IF(OR($F24="a",$F24="A"),$F24,IF(AND('Encodage réponses Es'!$BN24="!",'Encodage réponses Es'!M24=""),"!",IF('Encodage réponses Es'!M24="","",'Encodage réponses Es'!M24)))</f>
        <v/>
      </c>
      <c r="AM24" s="117" t="str">
        <f>IF(OR($F24="a",$F24="A"),$F24,IF(AND('Encodage réponses Es'!$BN24="!",'Encodage réponses Es'!N24=""),"!",IF('Encodage réponses Es'!N24="","",'Encodage réponses Es'!N24)))</f>
        <v/>
      </c>
      <c r="AN24" s="346" t="str">
        <f>IF(OR($F24="a",$F24="A"),$F24,IF(AND('Encodage réponses Es'!$BN24="!",'Encodage réponses Es'!O24=""),"!",IF('Encodage réponses Es'!O24="","",'Encodage réponses Es'!O24)))</f>
        <v/>
      </c>
      <c r="AO24" s="350" t="str">
        <f>IF(OR($F24="a",$F24="A"),$F24,IF(AND('Encodage réponses Es'!$BN24="!",'Encodage réponses Es'!P24=""),"!",IF('Encodage réponses Es'!P24="","",'Encodage réponses Es'!P24)))</f>
        <v/>
      </c>
      <c r="AP24" s="230" t="str">
        <f>IF(OR($F24="a",$F24="A"),$F24,IF(AND('Encodage réponses Es'!$BN24="!",'Encodage réponses Es'!Q24=""),"!",IF('Encodage réponses Es'!Q24="","",'Encodage réponses Es'!Q24)))</f>
        <v/>
      </c>
      <c r="AQ24" s="350" t="str">
        <f>IF(OR($F24="a",$F24="A"),$F24,IF(AND('Encodage réponses Es'!$BN24="!",'Encodage réponses Es'!AG24=""),"!",IF('Encodage réponses Es'!AG24="","",'Encodage réponses Es'!AG24)))</f>
        <v/>
      </c>
      <c r="AR24" s="120" t="str">
        <f>IF(OR($F24="a",$F24="A"),$F24,IF(AND('Encodage réponses Es'!$BN24="!",'Encodage réponses Es'!AH24=""),"!",IF('Encodage réponses Es'!AH24="","",'Encodage réponses Es'!AH24)))</f>
        <v/>
      </c>
      <c r="AS24" s="120" t="str">
        <f>IF(OR($F24="a",$F24="A"),$F24,IF(AND('Encodage réponses Es'!$BN24="!",'Encodage réponses Es'!AI24=""),"!",IF('Encodage réponses Es'!AI24="","",'Encodage réponses Es'!AI24)))</f>
        <v/>
      </c>
      <c r="AT24" s="120" t="str">
        <f>IF(OR($F24="a",$F24="A"),$F24,IF(AND('Encodage réponses Es'!$BN24="!",'Encodage réponses Es'!AU24=""),"!",IF('Encodage réponses Es'!AU24="","",'Encodage réponses Es'!AU24)))</f>
        <v/>
      </c>
      <c r="AU24" s="236" t="str">
        <f t="shared" si="18"/>
        <v/>
      </c>
      <c r="AV24" s="90" t="str">
        <f t="shared" si="19"/>
        <v/>
      </c>
      <c r="AW24" s="118" t="str">
        <f>IF(OR($F24="a",$F24="A"),$F24,IF(AND('Encodage réponses Es'!$BN24="!",'Encodage réponses Es'!BL24=""),"!",IF('Encodage réponses Es'!BL24="","",'Encodage réponses Es'!BL24)))</f>
        <v/>
      </c>
      <c r="AX24" s="232" t="str">
        <f>IF(OR($F24="a",$F24="A"),$F24,IF(AND('Encodage réponses Es'!$BN24="!",'Encodage réponses Es'!BM24=""),"!",IF('Encodage réponses Es'!BM24="","",'Encodage réponses Es'!BM24)))</f>
        <v/>
      </c>
      <c r="AY24" s="110" t="str">
        <f t="shared" si="20"/>
        <v/>
      </c>
      <c r="AZ24" s="90" t="str">
        <f t="shared" si="21"/>
        <v/>
      </c>
      <c r="BA24" s="118" t="str">
        <f>IF(OR($F24="a",$F24="A"),$F24,IF(AND('Encodage réponses Es'!$BN24="!",'Encodage réponses Es'!AQ24=""),"!",IF('Encodage réponses Es'!AQ24="","",'Encodage réponses Es'!AQ24)))</f>
        <v/>
      </c>
      <c r="BB24" s="117" t="str">
        <f>IF(OR($F24="a",$F24="A"),$F24,IF(AND('Encodage réponses Es'!$BN24="!",'Encodage réponses Es'!BG24=""),"!",IF('Encodage réponses Es'!BG24="","",'Encodage réponses Es'!BG24)))</f>
        <v/>
      </c>
      <c r="BC24" s="120" t="str">
        <f>IF(OR($F24="a",$F24="A"),$F24,IF(AND('Encodage réponses Es'!$BN24="!",'Encodage réponses Es'!BH24=""),"!",IF('Encodage réponses Es'!BH24="","",'Encodage réponses Es'!BH24)))</f>
        <v/>
      </c>
      <c r="BD24" s="117" t="str">
        <f>IF(OR($F24="a",$F24="A"),$F24,IF(AND('Encodage réponses Es'!$BN24="!",'Encodage réponses Es'!BI24=""),"!",IF('Encodage réponses Es'!BI24="","",'Encodage réponses Es'!BI24)))</f>
        <v/>
      </c>
      <c r="BE24" s="120" t="str">
        <f>IF(OR($F24="a",$F24="A"),$F24,IF(AND('Encodage réponses Es'!$BN24="!",'Encodage réponses Es'!BJ24=""),"!",IF('Encodage réponses Es'!BJ24="","",'Encodage réponses Es'!BJ24)))</f>
        <v/>
      </c>
      <c r="BF24" s="117" t="str">
        <f>IF(OR($F24="a",$F24="A"),$F24,IF(AND('Encodage réponses Es'!$BN24="!",'Encodage réponses Es'!BK24=""),"!",IF('Encodage réponses Es'!BK24="","",'Encodage réponses Es'!BK24)))</f>
        <v/>
      </c>
      <c r="BG24" s="110" t="str">
        <f t="shared" si="22"/>
        <v/>
      </c>
      <c r="BH24" s="90" t="str">
        <f t="shared" si="23"/>
        <v/>
      </c>
      <c r="BI24" s="170" t="str">
        <f>IF(OR($F24="a",$F24="A"),$F24,IF(AND('Encodage réponses Es'!$BN24="!",'Encodage réponses Es'!R24=""),"!",IF('Encodage réponses Es'!R24="","",'Encodage réponses Es'!R24)))</f>
        <v/>
      </c>
      <c r="BJ24" s="168" t="str">
        <f>IF(OR($F24="a",$F24="A"),$F24,IF(AND('Encodage réponses Es'!$BN24="!",'Encodage réponses Es'!S24=""),"!",IF('Encodage réponses Es'!S24="","",'Encodage réponses Es'!S24)))</f>
        <v/>
      </c>
      <c r="BK24" s="120" t="str">
        <f>IF(OR($F24="a",$F24="A"),$F24,IF(AND('Encodage réponses Es'!$BN24="!",'Encodage réponses Es'!T24=""),"!",IF('Encodage réponses Es'!T24="","",'Encodage réponses Es'!T24)))</f>
        <v/>
      </c>
      <c r="BL24" s="120" t="str">
        <f>IF(OR($F24="a",$F24="A"),$F24,IF(AND('Encodage réponses Es'!$BN24="!",'Encodage réponses Es'!U24=""),"!",IF('Encodage réponses Es'!U24="","",'Encodage réponses Es'!U24)))</f>
        <v/>
      </c>
      <c r="BM24" s="120" t="str">
        <f>IF(OR($F24="a",$F24="A"),$F24,IF(AND('Encodage réponses Es'!$BN24="!",'Encodage réponses Es'!V24=""),"!",IF('Encodage réponses Es'!V24="","",'Encodage réponses Es'!V24)))</f>
        <v/>
      </c>
      <c r="BN24" s="120" t="str">
        <f>IF(OR($F24="a",$F24="A"),$F24,IF(AND('Encodage réponses Es'!$BN24="!",'Encodage réponses Es'!W24=""),"!",IF('Encodage réponses Es'!W24="","",'Encodage réponses Es'!W24)))</f>
        <v/>
      </c>
      <c r="BO24" s="120" t="str">
        <f>IF(OR($F24="a",$F24="A"),$F24,IF(AND('Encodage réponses Es'!$BN24="!",'Encodage réponses Es'!X24=""),"!",IF('Encodage réponses Es'!X24="","",'Encodage réponses Es'!X24)))</f>
        <v/>
      </c>
      <c r="BP24" s="120" t="str">
        <f>IF(OR($F24="a",$F24="A"),$F24,IF(AND('Encodage réponses Es'!$BN24="!",'Encodage réponses Es'!Y24=""),"!",IF('Encodage réponses Es'!Y24="","",'Encodage réponses Es'!Y24)))</f>
        <v/>
      </c>
      <c r="BQ24" s="120" t="str">
        <f>IF(OR($F24="a",$F24="A"),$F24,IF(AND('Encodage réponses Es'!$BN24="!",'Encodage réponses Es'!Z24=""),"!",IF('Encodage réponses Es'!Z24="","",'Encodage réponses Es'!Z24)))</f>
        <v/>
      </c>
      <c r="BR24" s="120" t="str">
        <f>IF(OR($F24="a",$F24="A"),$F24,IF(AND('Encodage réponses Es'!$BN24="!",'Encodage réponses Es'!AO24=""),"!",IF('Encodage réponses Es'!AO24="","",'Encodage réponses Es'!AO24)))</f>
        <v/>
      </c>
      <c r="BS24" s="120" t="str">
        <f>IF(OR($F24="a",$F24="A"),$F24,IF(AND('Encodage réponses Es'!$BN24="!",'Encodage réponses Es'!AP24=""),"!",IF('Encodage réponses Es'!AP24="","",'Encodage réponses Es'!AP24)))</f>
        <v/>
      </c>
      <c r="BT24" s="120" t="str">
        <f>IF(OR($F24="a",$F24="A"),$F24,IF(AND('Encodage réponses Es'!$BN24="!",'Encodage réponses Es'!BA24=""),"!",IF('Encodage réponses Es'!BA24="","",'Encodage réponses Es'!BA24)))</f>
        <v/>
      </c>
      <c r="BU24" s="110" t="str">
        <f t="shared" si="24"/>
        <v/>
      </c>
      <c r="BV24" s="90" t="str">
        <f t="shared" si="25"/>
        <v/>
      </c>
      <c r="BW24" s="117" t="str">
        <f>IF(OR($F24="a",$F24="A"),$F24,IF(AND('Encodage réponses Es'!$BN24="!",'Encodage réponses Es'!AD24=""),"!",IF('Encodage réponses Es'!AD24="","",'Encodage réponses Es'!AD24)))</f>
        <v/>
      </c>
      <c r="BX24" s="117" t="str">
        <f>IF(OR($F24="a",$F24="A"),$F24,IF(AND('Encodage réponses Es'!$BN24="!",'Encodage réponses Es'!AE24=""),"!",IF('Encodage réponses Es'!AE24="","",'Encodage réponses Es'!AE24)))</f>
        <v/>
      </c>
      <c r="BY24" s="117" t="str">
        <f>IF(OR($F24="a",$F24="A"),$F24,IF(AND('Encodage réponses Es'!$BN24="!",'Encodage réponses Es'!AF24=""),"!",IF('Encodage réponses Es'!AF24="","",'Encodage réponses Es'!AF24)))</f>
        <v/>
      </c>
      <c r="BZ24" s="117" t="str">
        <f>IF(OR($F24="a",$F24="A"),$F24,IF(AND('Encodage réponses Es'!$BN24="!",'Encodage réponses Es'!AN24=""),"!",IF('Encodage réponses Es'!AN24="","",'Encodage réponses Es'!AN24)))</f>
        <v/>
      </c>
      <c r="CA24" s="117" t="str">
        <f>IF(OR($F24="a",$F24="A"),$F24,IF(AND('Encodage réponses Es'!$BN24="!",'Encodage réponses Es'!AV24=""),"!",IF('Encodage réponses Es'!AV24="","",'Encodage réponses Es'!AV24)))</f>
        <v/>
      </c>
      <c r="CB24" s="116" t="str">
        <f>IF(OR($F24="a",$F24="A"),$F24,IF(AND('Encodage réponses Es'!$BN24="!",'Encodage réponses Es'!AW24=""),"!",IF('Encodage réponses Es'!AW24="","",'Encodage réponses Es'!AW24)))</f>
        <v/>
      </c>
      <c r="CC24" s="92" t="str">
        <f>IF(OR($F24="a",$F24="A"),$F24,IF(AND('Encodage réponses Es'!$BN24="!",'Encodage réponses Es'!AX24=""),"!",IF('Encodage réponses Es'!AX24="","",'Encodage réponses Es'!AX24)))</f>
        <v/>
      </c>
      <c r="CD24" s="92" t="str">
        <f>IF(OR($F24="a",$F24="A"),$F24,IF(AND('Encodage réponses Es'!$BN24="!",'Encodage réponses Es'!AY24=""),"!",IF('Encodage réponses Es'!AY24="","",'Encodage réponses Es'!AY24)))</f>
        <v/>
      </c>
      <c r="CE24" s="237" t="str">
        <f>IF(OR($F24="a",$F24="A"),$F24,IF(AND('Encodage réponses Es'!$BN24="!",'Encodage réponses Es'!AZ24=""),"!",IF('Encodage réponses Es'!AZ24="","",'Encodage réponses Es'!AZ24)))</f>
        <v/>
      </c>
      <c r="CF24" s="110" t="str">
        <f t="shared" si="26"/>
        <v/>
      </c>
      <c r="CG24" s="90" t="str">
        <f t="shared" si="27"/>
        <v/>
      </c>
      <c r="CH24" s="117" t="str">
        <f>IF(OR($F24="a",$F24="A"),$F24,IF(AND('Encodage réponses Es'!$BN24="!",'Encodage réponses Es'!AA24=""),"!",IF('Encodage réponses Es'!AA24="","",'Encodage réponses Es'!AA24)))</f>
        <v/>
      </c>
      <c r="CI24" s="117" t="str">
        <f>IF(OR($F24="a",$F24="A"),$F24,IF(AND('Encodage réponses Es'!$BN24="!",'Encodage réponses Es'!AB24=""),"!",IF('Encodage réponses Es'!AB24="","",'Encodage réponses Es'!AB24)))</f>
        <v/>
      </c>
      <c r="CJ24" s="117" t="str">
        <f>IF(OR($F24="a",$F24="A"),$F24,IF(AND('Encodage réponses Es'!$BN24="!",'Encodage réponses Es'!AC24=""),"!",IF('Encodage réponses Es'!AC24="","",'Encodage réponses Es'!AC24)))</f>
        <v/>
      </c>
      <c r="CK24" s="117" t="str">
        <f>IF(OR($F24="a",$F24="A"),$F24,IF(AND('Encodage réponses Es'!$BN24="!",'Encodage réponses Es'!AJ24=""),"!",IF('Encodage réponses Es'!AJ24="","",'Encodage réponses Es'!AJ24)))</f>
        <v/>
      </c>
      <c r="CL24" s="117" t="str">
        <f>IF(OR($F24="a",$F24="A"),$F24,IF(AND('Encodage réponses Es'!$BN24="!",'Encodage réponses Es'!AK24=""),"!",IF('Encodage réponses Es'!AK24="","",'Encodage réponses Es'!AK24)))</f>
        <v/>
      </c>
      <c r="CM24" s="116" t="str">
        <f>IF(OR($F24="a",$F24="A"),$F24,IF(AND('Encodage réponses Es'!$BN24="!",'Encodage réponses Es'!AL24=""),"!",IF('Encodage réponses Es'!AL24="","",'Encodage réponses Es'!AL24)))</f>
        <v/>
      </c>
      <c r="CN24" s="92" t="str">
        <f>IF(OR($F24="a",$F24="A"),$F24,IF(AND('Encodage réponses Es'!$BN24="!",'Encodage réponses Es'!AM24=""),"!",IF('Encodage réponses Es'!AM24="","",'Encodage réponses Es'!AM24)))</f>
        <v/>
      </c>
      <c r="CO24" s="116" t="str">
        <f>IF(OR($F24="a",$F24="A"),$F24,IF(AND('Encodage réponses Es'!$BN24="!",'Encodage réponses Es'!AR24=""),"!",IF('Encodage réponses Es'!AR24="","",'Encodage réponses Es'!AR24)))</f>
        <v/>
      </c>
      <c r="CP24" s="92" t="str">
        <f>IF(OR($F24="a",$F24="A"),$F24,IF(AND('Encodage réponses Es'!$BN24="!",'Encodage réponses Es'!AS24=""),"!",IF('Encodage réponses Es'!AS24="","",'Encodage réponses Es'!AS24)))</f>
        <v/>
      </c>
      <c r="CQ24" s="116" t="str">
        <f>IF(OR($F24="a",$F24="A"),$F24,IF(AND('Encodage réponses Es'!$BN24="!",'Encodage réponses Es'!AT24=""),"!",IF('Encodage réponses Es'!AT24="","",'Encodage réponses Es'!AT24)))</f>
        <v/>
      </c>
      <c r="CR24" s="92" t="str">
        <f>IF(OR($F24="a",$F24="A"),$F24,IF(AND('Encodage réponses Es'!$BN24="!",'Encodage réponses Es'!BB21=""),"!",IF('Encodage réponses Es'!BB24="","",'Encodage réponses Es'!BB24)))</f>
        <v/>
      </c>
      <c r="CS24" s="116" t="str">
        <f>IF(OR($F24="a",$F24="A"),$F24,IF(AND('Encodage réponses Es'!$BN24="!",'Encodage réponses Es'!BC21=""),"!",IF('Encodage réponses Es'!BC24="","",'Encodage réponses Es'!BC24)))</f>
        <v/>
      </c>
      <c r="CT24" s="92" t="str">
        <f>IF(OR($F24="a",$F24="A"),$F24,IF(AND('Encodage réponses Es'!$BN24="!",'Encodage réponses Es'!BD21=""),"!",IF('Encodage réponses Es'!BD24="","",'Encodage réponses Es'!BD24)))</f>
        <v/>
      </c>
      <c r="CU24" s="92" t="str">
        <f>IF(OR($F24="a",$F24="A"),$F24,IF(AND('Encodage réponses Es'!$BN24="!",'Encodage réponses Es'!BE21=""),"!",IF('Encodage réponses Es'!BE24="","",'Encodage réponses Es'!BE24)))</f>
        <v/>
      </c>
      <c r="CV24" s="237" t="str">
        <f>IF(OR($F24="a",$F24="A"),$F24,IF(AND('Encodage réponses Es'!$BN24="!",'Encodage réponses Es'!BF21=""),"!",IF('Encodage réponses Es'!BF24="","",'Encodage réponses Es'!BF24)))</f>
        <v/>
      </c>
      <c r="CW24" s="110" t="str">
        <f t="shared" si="28"/>
        <v/>
      </c>
      <c r="CX24" s="90" t="str">
        <f t="shared" si="29"/>
        <v/>
      </c>
    </row>
    <row r="25" spans="1:102" ht="11.25" customHeight="1" x14ac:dyDescent="0.2">
      <c r="A25" s="484"/>
      <c r="B25" s="485"/>
      <c r="C25" s="16">
        <v>21</v>
      </c>
      <c r="D25" s="299" t="str">
        <f>IF('Encodage réponses Es'!G25=0,"",'Encodage réponses Es'!G25)</f>
        <v/>
      </c>
      <c r="E25" s="403" t="str">
        <f>IF('Encodage réponses Es'!H25="","",'Encodage réponses Es'!H25)</f>
        <v/>
      </c>
      <c r="F25" s="298" t="str">
        <f>IF('Encodage réponses Es'!L25="","",'Encodage réponses Es'!L25)</f>
        <v/>
      </c>
      <c r="G25" s="58"/>
      <c r="H25" s="110" t="str">
        <f t="shared" si="0"/>
        <v/>
      </c>
      <c r="I25" s="397" t="str">
        <f t="shared" si="1"/>
        <v/>
      </c>
      <c r="J25" s="112"/>
      <c r="K25" s="110" t="str">
        <f t="shared" si="2"/>
        <v/>
      </c>
      <c r="L25" s="90" t="str">
        <f t="shared" si="3"/>
        <v/>
      </c>
      <c r="M25" s="112"/>
      <c r="N25" s="110" t="str">
        <f t="shared" si="4"/>
        <v/>
      </c>
      <c r="O25" s="90" t="str">
        <f t="shared" si="5"/>
        <v/>
      </c>
      <c r="P25" s="112"/>
      <c r="Q25" s="110" t="str">
        <f t="shared" si="6"/>
        <v/>
      </c>
      <c r="R25" s="90" t="str">
        <f t="shared" si="7"/>
        <v/>
      </c>
      <c r="S25" s="112"/>
      <c r="T25" s="110" t="str">
        <f t="shared" si="8"/>
        <v/>
      </c>
      <c r="U25" s="90" t="str">
        <f t="shared" si="9"/>
        <v/>
      </c>
      <c r="V25" s="112"/>
      <c r="W25" s="110" t="str">
        <f t="shared" si="10"/>
        <v/>
      </c>
      <c r="X25" s="90" t="str">
        <f t="shared" si="11"/>
        <v/>
      </c>
      <c r="Y25" s="112"/>
      <c r="Z25" s="110" t="str">
        <f t="shared" si="12"/>
        <v/>
      </c>
      <c r="AA25" s="90" t="str">
        <f t="shared" si="13"/>
        <v/>
      </c>
      <c r="AB25" s="112"/>
      <c r="AC25" s="110" t="str">
        <f>IF($BN25="a","absent(e)",IF(OR('Encodage réponses Es'!BQ25="",'Encodage réponses Es'!BR25=""),"",IF('Encodage réponses Es'!BN25="!","incomplet",'Encodage réponses Es'!BQ25+'Encodage réponses Es'!BR25/2)))</f>
        <v/>
      </c>
      <c r="AD25" s="90" t="str">
        <f t="shared" si="14"/>
        <v/>
      </c>
      <c r="AE25" s="366" t="str">
        <f>IF($BN25="a","absent(e)",IF(OR('Encodage réponses Es'!BO25="",'Encodage réponses Es'!BP25=""),"",IF('Encodage réponses Es'!BN25="!","incomplet",'Encodage réponses Es'!BO25+'Encodage réponses Es'!BP25/2)))</f>
        <v/>
      </c>
      <c r="AF25" s="343" t="str">
        <f t="shared" si="15"/>
        <v/>
      </c>
      <c r="AG25" s="110" t="str">
        <f>IF($BN25="a","absent(e)",IF(OR('Encodage réponses Es'!BS25="",'Encodage réponses Es'!BT25=""),"",IF('Encodage réponses Es'!BN25="!","incomplet",'Encodage réponses Es'!BS25+'Encodage réponses Es'!BT25/2)))</f>
        <v/>
      </c>
      <c r="AH25" s="90" t="str">
        <f t="shared" si="16"/>
        <v/>
      </c>
      <c r="AI25" s="110" t="str">
        <f>IF($BN25="a","absent(e)",IF(OR('Encodage réponses Es'!BU25="",'Encodage réponses Es'!BV25=""),"",IF('Encodage réponses Es'!BN25="!","incomplet",'Encodage réponses Es'!BU25+'Encodage réponses Es'!BV25/2)))</f>
        <v/>
      </c>
      <c r="AJ25" s="90" t="str">
        <f t="shared" si="17"/>
        <v/>
      </c>
      <c r="AK25" s="113"/>
      <c r="AL25" s="118" t="str">
        <f>IF(OR($F25="a",$F25="A"),$F25,IF(AND('Encodage réponses Es'!$BN25="!",'Encodage réponses Es'!M25=""),"!",IF('Encodage réponses Es'!M25="","",'Encodage réponses Es'!M25)))</f>
        <v/>
      </c>
      <c r="AM25" s="117" t="str">
        <f>IF(OR($F25="a",$F25="A"),$F25,IF(AND('Encodage réponses Es'!$BN25="!",'Encodage réponses Es'!N25=""),"!",IF('Encodage réponses Es'!N25="","",'Encodage réponses Es'!N25)))</f>
        <v/>
      </c>
      <c r="AN25" s="346" t="str">
        <f>IF(OR($F25="a",$F25="A"),$F25,IF(AND('Encodage réponses Es'!$BN25="!",'Encodage réponses Es'!O25=""),"!",IF('Encodage réponses Es'!O25="","",'Encodage réponses Es'!O25)))</f>
        <v/>
      </c>
      <c r="AO25" s="350" t="str">
        <f>IF(OR($F25="a",$F25="A"),$F25,IF(AND('Encodage réponses Es'!$BN25="!",'Encodage réponses Es'!P25=""),"!",IF('Encodage réponses Es'!P25="","",'Encodage réponses Es'!P25)))</f>
        <v/>
      </c>
      <c r="AP25" s="230" t="str">
        <f>IF(OR($F25="a",$F25="A"),$F25,IF(AND('Encodage réponses Es'!$BN25="!",'Encodage réponses Es'!Q25=""),"!",IF('Encodage réponses Es'!Q25="","",'Encodage réponses Es'!Q25)))</f>
        <v/>
      </c>
      <c r="AQ25" s="350" t="str">
        <f>IF(OR($F25="a",$F25="A"),$F25,IF(AND('Encodage réponses Es'!$BN25="!",'Encodage réponses Es'!AG25=""),"!",IF('Encodage réponses Es'!AG25="","",'Encodage réponses Es'!AG25)))</f>
        <v/>
      </c>
      <c r="AR25" s="120" t="str">
        <f>IF(OR($F25="a",$F25="A"),$F25,IF(AND('Encodage réponses Es'!$BN25="!",'Encodage réponses Es'!AH25=""),"!",IF('Encodage réponses Es'!AH25="","",'Encodage réponses Es'!AH25)))</f>
        <v/>
      </c>
      <c r="AS25" s="120" t="str">
        <f>IF(OR($F25="a",$F25="A"),$F25,IF(AND('Encodage réponses Es'!$BN25="!",'Encodage réponses Es'!AI25=""),"!",IF('Encodage réponses Es'!AI25="","",'Encodage réponses Es'!AI25)))</f>
        <v/>
      </c>
      <c r="AT25" s="120" t="str">
        <f>IF(OR($F25="a",$F25="A"),$F25,IF(AND('Encodage réponses Es'!$BN25="!",'Encodage réponses Es'!AU25=""),"!",IF('Encodage réponses Es'!AU25="","",'Encodage réponses Es'!AU25)))</f>
        <v/>
      </c>
      <c r="AU25" s="236" t="str">
        <f t="shared" si="18"/>
        <v/>
      </c>
      <c r="AV25" s="90" t="str">
        <f t="shared" si="19"/>
        <v/>
      </c>
      <c r="AW25" s="118" t="str">
        <f>IF(OR($F25="a",$F25="A"),$F25,IF(AND('Encodage réponses Es'!$BN25="!",'Encodage réponses Es'!BL25=""),"!",IF('Encodage réponses Es'!BL25="","",'Encodage réponses Es'!BL25)))</f>
        <v/>
      </c>
      <c r="AX25" s="232" t="str">
        <f>IF(OR($F25="a",$F25="A"),$F25,IF(AND('Encodage réponses Es'!$BN25="!",'Encodage réponses Es'!BM25=""),"!",IF('Encodage réponses Es'!BM25="","",'Encodage réponses Es'!BM25)))</f>
        <v/>
      </c>
      <c r="AY25" s="110" t="str">
        <f t="shared" si="20"/>
        <v/>
      </c>
      <c r="AZ25" s="90" t="str">
        <f t="shared" si="21"/>
        <v/>
      </c>
      <c r="BA25" s="118" t="str">
        <f>IF(OR($F25="a",$F25="A"),$F25,IF(AND('Encodage réponses Es'!$BN25="!",'Encodage réponses Es'!AQ25=""),"!",IF('Encodage réponses Es'!AQ25="","",'Encodage réponses Es'!AQ25)))</f>
        <v/>
      </c>
      <c r="BB25" s="117" t="str">
        <f>IF(OR($F25="a",$F25="A"),$F25,IF(AND('Encodage réponses Es'!$BN25="!",'Encodage réponses Es'!BG25=""),"!",IF('Encodage réponses Es'!BG25="","",'Encodage réponses Es'!BG25)))</f>
        <v/>
      </c>
      <c r="BC25" s="120" t="str">
        <f>IF(OR($F25="a",$F25="A"),$F25,IF(AND('Encodage réponses Es'!$BN25="!",'Encodage réponses Es'!BH25=""),"!",IF('Encodage réponses Es'!BH25="","",'Encodage réponses Es'!BH25)))</f>
        <v/>
      </c>
      <c r="BD25" s="117" t="str">
        <f>IF(OR($F25="a",$F25="A"),$F25,IF(AND('Encodage réponses Es'!$BN25="!",'Encodage réponses Es'!BI25=""),"!",IF('Encodage réponses Es'!BI25="","",'Encodage réponses Es'!BI25)))</f>
        <v/>
      </c>
      <c r="BE25" s="120" t="str">
        <f>IF(OR($F25="a",$F25="A"),$F25,IF(AND('Encodage réponses Es'!$BN25="!",'Encodage réponses Es'!BJ25=""),"!",IF('Encodage réponses Es'!BJ25="","",'Encodage réponses Es'!BJ25)))</f>
        <v/>
      </c>
      <c r="BF25" s="117" t="str">
        <f>IF(OR($F25="a",$F25="A"),$F25,IF(AND('Encodage réponses Es'!$BN25="!",'Encodage réponses Es'!BK25=""),"!",IF('Encodage réponses Es'!BK25="","",'Encodage réponses Es'!BK25)))</f>
        <v/>
      </c>
      <c r="BG25" s="110" t="str">
        <f t="shared" si="22"/>
        <v/>
      </c>
      <c r="BH25" s="90" t="str">
        <f t="shared" si="23"/>
        <v/>
      </c>
      <c r="BI25" s="170" t="str">
        <f>IF(OR($F25="a",$F25="A"),$F25,IF(AND('Encodage réponses Es'!$BN25="!",'Encodage réponses Es'!R25=""),"!",IF('Encodage réponses Es'!R25="","",'Encodage réponses Es'!R25)))</f>
        <v/>
      </c>
      <c r="BJ25" s="168" t="str">
        <f>IF(OR($F25="a",$F25="A"),$F25,IF(AND('Encodage réponses Es'!$BN25="!",'Encodage réponses Es'!S25=""),"!",IF('Encodage réponses Es'!S25="","",'Encodage réponses Es'!S25)))</f>
        <v/>
      </c>
      <c r="BK25" s="120" t="str">
        <f>IF(OR($F25="a",$F25="A"),$F25,IF(AND('Encodage réponses Es'!$BN25="!",'Encodage réponses Es'!T25=""),"!",IF('Encodage réponses Es'!T25="","",'Encodage réponses Es'!T25)))</f>
        <v/>
      </c>
      <c r="BL25" s="120" t="str">
        <f>IF(OR($F25="a",$F25="A"),$F25,IF(AND('Encodage réponses Es'!$BN25="!",'Encodage réponses Es'!U25=""),"!",IF('Encodage réponses Es'!U25="","",'Encodage réponses Es'!U25)))</f>
        <v/>
      </c>
      <c r="BM25" s="120" t="str">
        <f>IF(OR($F25="a",$F25="A"),$F25,IF(AND('Encodage réponses Es'!$BN25="!",'Encodage réponses Es'!V25=""),"!",IF('Encodage réponses Es'!V25="","",'Encodage réponses Es'!V25)))</f>
        <v/>
      </c>
      <c r="BN25" s="120" t="str">
        <f>IF(OR($F25="a",$F25="A"),$F25,IF(AND('Encodage réponses Es'!$BN25="!",'Encodage réponses Es'!W25=""),"!",IF('Encodage réponses Es'!W25="","",'Encodage réponses Es'!W25)))</f>
        <v/>
      </c>
      <c r="BO25" s="120" t="str">
        <f>IF(OR($F25="a",$F25="A"),$F25,IF(AND('Encodage réponses Es'!$BN25="!",'Encodage réponses Es'!X25=""),"!",IF('Encodage réponses Es'!X25="","",'Encodage réponses Es'!X25)))</f>
        <v/>
      </c>
      <c r="BP25" s="120" t="str">
        <f>IF(OR($F25="a",$F25="A"),$F25,IF(AND('Encodage réponses Es'!$BN25="!",'Encodage réponses Es'!Y25=""),"!",IF('Encodage réponses Es'!Y25="","",'Encodage réponses Es'!Y25)))</f>
        <v/>
      </c>
      <c r="BQ25" s="120" t="str">
        <f>IF(OR($F25="a",$F25="A"),$F25,IF(AND('Encodage réponses Es'!$BN25="!",'Encodage réponses Es'!Z25=""),"!",IF('Encodage réponses Es'!Z25="","",'Encodage réponses Es'!Z25)))</f>
        <v/>
      </c>
      <c r="BR25" s="120" t="str">
        <f>IF(OR($F25="a",$F25="A"),$F25,IF(AND('Encodage réponses Es'!$BN25="!",'Encodage réponses Es'!AO25=""),"!",IF('Encodage réponses Es'!AO25="","",'Encodage réponses Es'!AO25)))</f>
        <v/>
      </c>
      <c r="BS25" s="120" t="str">
        <f>IF(OR($F25="a",$F25="A"),$F25,IF(AND('Encodage réponses Es'!$BN25="!",'Encodage réponses Es'!AP25=""),"!",IF('Encodage réponses Es'!AP25="","",'Encodage réponses Es'!AP25)))</f>
        <v/>
      </c>
      <c r="BT25" s="120" t="str">
        <f>IF(OR($F25="a",$F25="A"),$F25,IF(AND('Encodage réponses Es'!$BN25="!",'Encodage réponses Es'!BA25=""),"!",IF('Encodage réponses Es'!BA25="","",'Encodage réponses Es'!BA25)))</f>
        <v/>
      </c>
      <c r="BU25" s="110" t="str">
        <f t="shared" si="24"/>
        <v/>
      </c>
      <c r="BV25" s="90" t="str">
        <f t="shared" si="25"/>
        <v/>
      </c>
      <c r="BW25" s="117" t="str">
        <f>IF(OR($F25="a",$F25="A"),$F25,IF(AND('Encodage réponses Es'!$BN25="!",'Encodage réponses Es'!AD25=""),"!",IF('Encodage réponses Es'!AD25="","",'Encodage réponses Es'!AD25)))</f>
        <v/>
      </c>
      <c r="BX25" s="117" t="str">
        <f>IF(OR($F25="a",$F25="A"),$F25,IF(AND('Encodage réponses Es'!$BN25="!",'Encodage réponses Es'!AE25=""),"!",IF('Encodage réponses Es'!AE25="","",'Encodage réponses Es'!AE25)))</f>
        <v/>
      </c>
      <c r="BY25" s="117" t="str">
        <f>IF(OR($F25="a",$F25="A"),$F25,IF(AND('Encodage réponses Es'!$BN25="!",'Encodage réponses Es'!AF25=""),"!",IF('Encodage réponses Es'!AF25="","",'Encodage réponses Es'!AF25)))</f>
        <v/>
      </c>
      <c r="BZ25" s="117" t="str">
        <f>IF(OR($F25="a",$F25="A"),$F25,IF(AND('Encodage réponses Es'!$BN25="!",'Encodage réponses Es'!AN25=""),"!",IF('Encodage réponses Es'!AN25="","",'Encodage réponses Es'!AN25)))</f>
        <v/>
      </c>
      <c r="CA25" s="117" t="str">
        <f>IF(OR($F25="a",$F25="A"),$F25,IF(AND('Encodage réponses Es'!$BN25="!",'Encodage réponses Es'!AV25=""),"!",IF('Encodage réponses Es'!AV25="","",'Encodage réponses Es'!AV25)))</f>
        <v/>
      </c>
      <c r="CB25" s="116" t="str">
        <f>IF(OR($F25="a",$F25="A"),$F25,IF(AND('Encodage réponses Es'!$BN25="!",'Encodage réponses Es'!AW25=""),"!",IF('Encodage réponses Es'!AW25="","",'Encodage réponses Es'!AW25)))</f>
        <v/>
      </c>
      <c r="CC25" s="92" t="str">
        <f>IF(OR($F25="a",$F25="A"),$F25,IF(AND('Encodage réponses Es'!$BN25="!",'Encodage réponses Es'!AX25=""),"!",IF('Encodage réponses Es'!AX25="","",'Encodage réponses Es'!AX25)))</f>
        <v/>
      </c>
      <c r="CD25" s="92" t="str">
        <f>IF(OR($F25="a",$F25="A"),$F25,IF(AND('Encodage réponses Es'!$BN25="!",'Encodage réponses Es'!AY25=""),"!",IF('Encodage réponses Es'!AY25="","",'Encodage réponses Es'!AY25)))</f>
        <v/>
      </c>
      <c r="CE25" s="237" t="str">
        <f>IF(OR($F25="a",$F25="A"),$F25,IF(AND('Encodage réponses Es'!$BN25="!",'Encodage réponses Es'!AZ25=""),"!",IF('Encodage réponses Es'!AZ25="","",'Encodage réponses Es'!AZ25)))</f>
        <v/>
      </c>
      <c r="CF25" s="110" t="str">
        <f t="shared" si="26"/>
        <v/>
      </c>
      <c r="CG25" s="90" t="str">
        <f t="shared" si="27"/>
        <v/>
      </c>
      <c r="CH25" s="117" t="str">
        <f>IF(OR($F25="a",$F25="A"),$F25,IF(AND('Encodage réponses Es'!$BN25="!",'Encodage réponses Es'!AA25=""),"!",IF('Encodage réponses Es'!AA25="","",'Encodage réponses Es'!AA25)))</f>
        <v/>
      </c>
      <c r="CI25" s="117" t="str">
        <f>IF(OR($F25="a",$F25="A"),$F25,IF(AND('Encodage réponses Es'!$BN25="!",'Encodage réponses Es'!AB25=""),"!",IF('Encodage réponses Es'!AB25="","",'Encodage réponses Es'!AB25)))</f>
        <v/>
      </c>
      <c r="CJ25" s="117" t="str">
        <f>IF(OR($F25="a",$F25="A"),$F25,IF(AND('Encodage réponses Es'!$BN25="!",'Encodage réponses Es'!AC25=""),"!",IF('Encodage réponses Es'!AC25="","",'Encodage réponses Es'!AC25)))</f>
        <v/>
      </c>
      <c r="CK25" s="117" t="str">
        <f>IF(OR($F25="a",$F25="A"),$F25,IF(AND('Encodage réponses Es'!$BN25="!",'Encodage réponses Es'!AJ25=""),"!",IF('Encodage réponses Es'!AJ25="","",'Encodage réponses Es'!AJ25)))</f>
        <v/>
      </c>
      <c r="CL25" s="117" t="str">
        <f>IF(OR($F25="a",$F25="A"),$F25,IF(AND('Encodage réponses Es'!$BN25="!",'Encodage réponses Es'!AK25=""),"!",IF('Encodage réponses Es'!AK25="","",'Encodage réponses Es'!AK25)))</f>
        <v/>
      </c>
      <c r="CM25" s="116" t="str">
        <f>IF(OR($F25="a",$F25="A"),$F25,IF(AND('Encodage réponses Es'!$BN25="!",'Encodage réponses Es'!AL25=""),"!",IF('Encodage réponses Es'!AL25="","",'Encodage réponses Es'!AL25)))</f>
        <v/>
      </c>
      <c r="CN25" s="92" t="str">
        <f>IF(OR($F25="a",$F25="A"),$F25,IF(AND('Encodage réponses Es'!$BN25="!",'Encodage réponses Es'!AM25=""),"!",IF('Encodage réponses Es'!AM25="","",'Encodage réponses Es'!AM25)))</f>
        <v/>
      </c>
      <c r="CO25" s="116" t="str">
        <f>IF(OR($F25="a",$F25="A"),$F25,IF(AND('Encodage réponses Es'!$BN25="!",'Encodage réponses Es'!AR25=""),"!",IF('Encodage réponses Es'!AR25="","",'Encodage réponses Es'!AR25)))</f>
        <v/>
      </c>
      <c r="CP25" s="92" t="str">
        <f>IF(OR($F25="a",$F25="A"),$F25,IF(AND('Encodage réponses Es'!$BN25="!",'Encodage réponses Es'!AS25=""),"!",IF('Encodage réponses Es'!AS25="","",'Encodage réponses Es'!AS25)))</f>
        <v/>
      </c>
      <c r="CQ25" s="116" t="str">
        <f>IF(OR($F25="a",$F25="A"),$F25,IF(AND('Encodage réponses Es'!$BN25="!",'Encodage réponses Es'!AT25=""),"!",IF('Encodage réponses Es'!AT25="","",'Encodage réponses Es'!AT25)))</f>
        <v/>
      </c>
      <c r="CR25" s="92" t="str">
        <f>IF(OR($F25="a",$F25="A"),$F25,IF(AND('Encodage réponses Es'!$BN25="!",'Encodage réponses Es'!BB22=""),"!",IF('Encodage réponses Es'!BB25="","",'Encodage réponses Es'!BB25)))</f>
        <v/>
      </c>
      <c r="CS25" s="116" t="str">
        <f>IF(OR($F25="a",$F25="A"),$F25,IF(AND('Encodage réponses Es'!$BN25="!",'Encodage réponses Es'!BC22=""),"!",IF('Encodage réponses Es'!BC25="","",'Encodage réponses Es'!BC25)))</f>
        <v/>
      </c>
      <c r="CT25" s="92" t="str">
        <f>IF(OR($F25="a",$F25="A"),$F25,IF(AND('Encodage réponses Es'!$BN25="!",'Encodage réponses Es'!BD22=""),"!",IF('Encodage réponses Es'!BD25="","",'Encodage réponses Es'!BD25)))</f>
        <v/>
      </c>
      <c r="CU25" s="92" t="str">
        <f>IF(OR($F25="a",$F25="A"),$F25,IF(AND('Encodage réponses Es'!$BN25="!",'Encodage réponses Es'!BE22=""),"!",IF('Encodage réponses Es'!BE25="","",'Encodage réponses Es'!BE25)))</f>
        <v/>
      </c>
      <c r="CV25" s="237" t="str">
        <f>IF(OR($F25="a",$F25="A"),$F25,IF(AND('Encodage réponses Es'!$BN25="!",'Encodage réponses Es'!BF22=""),"!",IF('Encodage réponses Es'!BF25="","",'Encodage réponses Es'!BF25)))</f>
        <v/>
      </c>
      <c r="CW25" s="110" t="str">
        <f t="shared" si="28"/>
        <v/>
      </c>
      <c r="CX25" s="90" t="str">
        <f t="shared" si="29"/>
        <v/>
      </c>
    </row>
    <row r="26" spans="1:102" ht="11.25" customHeight="1" x14ac:dyDescent="0.2">
      <c r="A26" s="484"/>
      <c r="B26" s="485"/>
      <c r="C26" s="16">
        <v>22</v>
      </c>
      <c r="D26" s="299" t="str">
        <f>IF('Encodage réponses Es'!G26=0,"",'Encodage réponses Es'!G26)</f>
        <v/>
      </c>
      <c r="E26" s="403" t="str">
        <f>IF('Encodage réponses Es'!H26="","",'Encodage réponses Es'!H26)</f>
        <v/>
      </c>
      <c r="F26" s="298" t="str">
        <f>IF('Encodage réponses Es'!L26="","",'Encodage réponses Es'!L26)</f>
        <v/>
      </c>
      <c r="G26" s="58"/>
      <c r="H26" s="110" t="str">
        <f t="shared" si="0"/>
        <v/>
      </c>
      <c r="I26" s="397" t="str">
        <f t="shared" si="1"/>
        <v/>
      </c>
      <c r="J26" s="112"/>
      <c r="K26" s="110" t="str">
        <f t="shared" si="2"/>
        <v/>
      </c>
      <c r="L26" s="90" t="str">
        <f t="shared" si="3"/>
        <v/>
      </c>
      <c r="M26" s="112"/>
      <c r="N26" s="110" t="str">
        <f t="shared" si="4"/>
        <v/>
      </c>
      <c r="O26" s="90" t="str">
        <f t="shared" si="5"/>
        <v/>
      </c>
      <c r="P26" s="112"/>
      <c r="Q26" s="110" t="str">
        <f t="shared" si="6"/>
        <v/>
      </c>
      <c r="R26" s="90" t="str">
        <f t="shared" si="7"/>
        <v/>
      </c>
      <c r="S26" s="112"/>
      <c r="T26" s="110" t="str">
        <f t="shared" si="8"/>
        <v/>
      </c>
      <c r="U26" s="90" t="str">
        <f t="shared" si="9"/>
        <v/>
      </c>
      <c r="V26" s="112"/>
      <c r="W26" s="110" t="str">
        <f t="shared" si="10"/>
        <v/>
      </c>
      <c r="X26" s="90" t="str">
        <f t="shared" si="11"/>
        <v/>
      </c>
      <c r="Y26" s="112"/>
      <c r="Z26" s="110" t="str">
        <f t="shared" si="12"/>
        <v/>
      </c>
      <c r="AA26" s="90" t="str">
        <f t="shared" si="13"/>
        <v/>
      </c>
      <c r="AB26" s="112"/>
      <c r="AC26" s="110" t="str">
        <f>IF($BN26="a","absent(e)",IF(OR('Encodage réponses Es'!BQ26="",'Encodage réponses Es'!BR26=""),"",IF('Encodage réponses Es'!BN26="!","incomplet",'Encodage réponses Es'!BQ26+'Encodage réponses Es'!BR26/2)))</f>
        <v/>
      </c>
      <c r="AD26" s="90" t="str">
        <f t="shared" si="14"/>
        <v/>
      </c>
      <c r="AE26" s="366" t="str">
        <f>IF($BN26="a","absent(e)",IF(OR('Encodage réponses Es'!BO26="",'Encodage réponses Es'!BP26=""),"",IF('Encodage réponses Es'!BN26="!","incomplet",'Encodage réponses Es'!BO26+'Encodage réponses Es'!BP26/2)))</f>
        <v/>
      </c>
      <c r="AF26" s="343" t="str">
        <f t="shared" si="15"/>
        <v/>
      </c>
      <c r="AG26" s="110" t="str">
        <f>IF($BN26="a","absent(e)",IF(OR('Encodage réponses Es'!BS26="",'Encodage réponses Es'!BT26=""),"",IF('Encodage réponses Es'!BN26="!","incomplet",'Encodage réponses Es'!BS26+'Encodage réponses Es'!BT26/2)))</f>
        <v/>
      </c>
      <c r="AH26" s="90" t="str">
        <f t="shared" si="16"/>
        <v/>
      </c>
      <c r="AI26" s="110" t="str">
        <f>IF($BN26="a","absent(e)",IF(OR('Encodage réponses Es'!BU26="",'Encodage réponses Es'!BV26=""),"",IF('Encodage réponses Es'!BN26="!","incomplet",'Encodage réponses Es'!BU26+'Encodage réponses Es'!BV26/2)))</f>
        <v/>
      </c>
      <c r="AJ26" s="90" t="str">
        <f t="shared" si="17"/>
        <v/>
      </c>
      <c r="AK26" s="113"/>
      <c r="AL26" s="118" t="str">
        <f>IF(OR($F26="a",$F26="A"),$F26,IF(AND('Encodage réponses Es'!$BN26="!",'Encodage réponses Es'!M26=""),"!",IF('Encodage réponses Es'!M26="","",'Encodage réponses Es'!M26)))</f>
        <v/>
      </c>
      <c r="AM26" s="117" t="str">
        <f>IF(OR($F26="a",$F26="A"),$F26,IF(AND('Encodage réponses Es'!$BN26="!",'Encodage réponses Es'!N26=""),"!",IF('Encodage réponses Es'!N26="","",'Encodage réponses Es'!N26)))</f>
        <v/>
      </c>
      <c r="AN26" s="346" t="str">
        <f>IF(OR($F26="a",$F26="A"),$F26,IF(AND('Encodage réponses Es'!$BN26="!",'Encodage réponses Es'!O26=""),"!",IF('Encodage réponses Es'!O26="","",'Encodage réponses Es'!O26)))</f>
        <v/>
      </c>
      <c r="AO26" s="350" t="str">
        <f>IF(OR($F26="a",$F26="A"),$F26,IF(AND('Encodage réponses Es'!$BN26="!",'Encodage réponses Es'!P26=""),"!",IF('Encodage réponses Es'!P26="","",'Encodage réponses Es'!P26)))</f>
        <v/>
      </c>
      <c r="AP26" s="230" t="str">
        <f>IF(OR($F26="a",$F26="A"),$F26,IF(AND('Encodage réponses Es'!$BN26="!",'Encodage réponses Es'!Q26=""),"!",IF('Encodage réponses Es'!Q26="","",'Encodage réponses Es'!Q26)))</f>
        <v/>
      </c>
      <c r="AQ26" s="350" t="str">
        <f>IF(OR($F26="a",$F26="A"),$F26,IF(AND('Encodage réponses Es'!$BN26="!",'Encodage réponses Es'!AG26=""),"!",IF('Encodage réponses Es'!AG26="","",'Encodage réponses Es'!AG26)))</f>
        <v/>
      </c>
      <c r="AR26" s="120" t="str">
        <f>IF(OR($F26="a",$F26="A"),$F26,IF(AND('Encodage réponses Es'!$BN26="!",'Encodage réponses Es'!AH26=""),"!",IF('Encodage réponses Es'!AH26="","",'Encodage réponses Es'!AH26)))</f>
        <v/>
      </c>
      <c r="AS26" s="120" t="str">
        <f>IF(OR($F26="a",$F26="A"),$F26,IF(AND('Encodage réponses Es'!$BN26="!",'Encodage réponses Es'!AI26=""),"!",IF('Encodage réponses Es'!AI26="","",'Encodage réponses Es'!AI26)))</f>
        <v/>
      </c>
      <c r="AT26" s="120" t="str">
        <f>IF(OR($F26="a",$F26="A"),$F26,IF(AND('Encodage réponses Es'!$BN26="!",'Encodage réponses Es'!AU26=""),"!",IF('Encodage réponses Es'!AU26="","",'Encodage réponses Es'!AU26)))</f>
        <v/>
      </c>
      <c r="AU26" s="236" t="str">
        <f t="shared" si="18"/>
        <v/>
      </c>
      <c r="AV26" s="90" t="str">
        <f t="shared" si="19"/>
        <v/>
      </c>
      <c r="AW26" s="118" t="str">
        <f>IF(OR($F26="a",$F26="A"),$F26,IF(AND('Encodage réponses Es'!$BN26="!",'Encodage réponses Es'!BL26=""),"!",IF('Encodage réponses Es'!BL26="","",'Encodage réponses Es'!BL26)))</f>
        <v/>
      </c>
      <c r="AX26" s="232" t="str">
        <f>IF(OR($F26="a",$F26="A"),$F26,IF(AND('Encodage réponses Es'!$BN26="!",'Encodage réponses Es'!BM26=""),"!",IF('Encodage réponses Es'!BM26="","",'Encodage réponses Es'!BM26)))</f>
        <v/>
      </c>
      <c r="AY26" s="110" t="str">
        <f t="shared" si="20"/>
        <v/>
      </c>
      <c r="AZ26" s="90" t="str">
        <f t="shared" si="21"/>
        <v/>
      </c>
      <c r="BA26" s="118" t="str">
        <f>IF(OR($F26="a",$F26="A"),$F26,IF(AND('Encodage réponses Es'!$BN26="!",'Encodage réponses Es'!AQ26=""),"!",IF('Encodage réponses Es'!AQ26="","",'Encodage réponses Es'!AQ26)))</f>
        <v/>
      </c>
      <c r="BB26" s="117" t="str">
        <f>IF(OR($F26="a",$F26="A"),$F26,IF(AND('Encodage réponses Es'!$BN26="!",'Encodage réponses Es'!BG26=""),"!",IF('Encodage réponses Es'!BG26="","",'Encodage réponses Es'!BG26)))</f>
        <v/>
      </c>
      <c r="BC26" s="120" t="str">
        <f>IF(OR($F26="a",$F26="A"),$F26,IF(AND('Encodage réponses Es'!$BN26="!",'Encodage réponses Es'!BH26=""),"!",IF('Encodage réponses Es'!BH26="","",'Encodage réponses Es'!BH26)))</f>
        <v/>
      </c>
      <c r="BD26" s="117" t="str">
        <f>IF(OR($F26="a",$F26="A"),$F26,IF(AND('Encodage réponses Es'!$BN26="!",'Encodage réponses Es'!BI26=""),"!",IF('Encodage réponses Es'!BI26="","",'Encodage réponses Es'!BI26)))</f>
        <v/>
      </c>
      <c r="BE26" s="120" t="str">
        <f>IF(OR($F26="a",$F26="A"),$F26,IF(AND('Encodage réponses Es'!$BN26="!",'Encodage réponses Es'!BJ26=""),"!",IF('Encodage réponses Es'!BJ26="","",'Encodage réponses Es'!BJ26)))</f>
        <v/>
      </c>
      <c r="BF26" s="117" t="str">
        <f>IF(OR($F26="a",$F26="A"),$F26,IF(AND('Encodage réponses Es'!$BN26="!",'Encodage réponses Es'!BK26=""),"!",IF('Encodage réponses Es'!BK26="","",'Encodage réponses Es'!BK26)))</f>
        <v/>
      </c>
      <c r="BG26" s="110" t="str">
        <f t="shared" si="22"/>
        <v/>
      </c>
      <c r="BH26" s="90" t="str">
        <f t="shared" si="23"/>
        <v/>
      </c>
      <c r="BI26" s="170" t="str">
        <f>IF(OR($F26="a",$F26="A"),$F26,IF(AND('Encodage réponses Es'!$BN26="!",'Encodage réponses Es'!R26=""),"!",IF('Encodage réponses Es'!R26="","",'Encodage réponses Es'!R26)))</f>
        <v/>
      </c>
      <c r="BJ26" s="168" t="str">
        <f>IF(OR($F26="a",$F26="A"),$F26,IF(AND('Encodage réponses Es'!$BN26="!",'Encodage réponses Es'!S26=""),"!",IF('Encodage réponses Es'!S26="","",'Encodage réponses Es'!S26)))</f>
        <v/>
      </c>
      <c r="BK26" s="120" t="str">
        <f>IF(OR($F26="a",$F26="A"),$F26,IF(AND('Encodage réponses Es'!$BN26="!",'Encodage réponses Es'!T26=""),"!",IF('Encodage réponses Es'!T26="","",'Encodage réponses Es'!T26)))</f>
        <v/>
      </c>
      <c r="BL26" s="120" t="str">
        <f>IF(OR($F26="a",$F26="A"),$F26,IF(AND('Encodage réponses Es'!$BN26="!",'Encodage réponses Es'!U26=""),"!",IF('Encodage réponses Es'!U26="","",'Encodage réponses Es'!U26)))</f>
        <v/>
      </c>
      <c r="BM26" s="120" t="str">
        <f>IF(OR($F26="a",$F26="A"),$F26,IF(AND('Encodage réponses Es'!$BN26="!",'Encodage réponses Es'!V26=""),"!",IF('Encodage réponses Es'!V26="","",'Encodage réponses Es'!V26)))</f>
        <v/>
      </c>
      <c r="BN26" s="120" t="str">
        <f>IF(OR($F26="a",$F26="A"),$F26,IF(AND('Encodage réponses Es'!$BN26="!",'Encodage réponses Es'!W26=""),"!",IF('Encodage réponses Es'!W26="","",'Encodage réponses Es'!W26)))</f>
        <v/>
      </c>
      <c r="BO26" s="120" t="str">
        <f>IF(OR($F26="a",$F26="A"),$F26,IF(AND('Encodage réponses Es'!$BN26="!",'Encodage réponses Es'!X26=""),"!",IF('Encodage réponses Es'!X26="","",'Encodage réponses Es'!X26)))</f>
        <v/>
      </c>
      <c r="BP26" s="120" t="str">
        <f>IF(OR($F26="a",$F26="A"),$F26,IF(AND('Encodage réponses Es'!$BN26="!",'Encodage réponses Es'!Y26=""),"!",IF('Encodage réponses Es'!Y26="","",'Encodage réponses Es'!Y26)))</f>
        <v/>
      </c>
      <c r="BQ26" s="120" t="str">
        <f>IF(OR($F26="a",$F26="A"),$F26,IF(AND('Encodage réponses Es'!$BN26="!",'Encodage réponses Es'!Z26=""),"!",IF('Encodage réponses Es'!Z26="","",'Encodage réponses Es'!Z26)))</f>
        <v/>
      </c>
      <c r="BR26" s="120" t="str">
        <f>IF(OR($F26="a",$F26="A"),$F26,IF(AND('Encodage réponses Es'!$BN26="!",'Encodage réponses Es'!AO26=""),"!",IF('Encodage réponses Es'!AO26="","",'Encodage réponses Es'!AO26)))</f>
        <v/>
      </c>
      <c r="BS26" s="120" t="str">
        <f>IF(OR($F26="a",$F26="A"),$F26,IF(AND('Encodage réponses Es'!$BN26="!",'Encodage réponses Es'!AP26=""),"!",IF('Encodage réponses Es'!AP26="","",'Encodage réponses Es'!AP26)))</f>
        <v/>
      </c>
      <c r="BT26" s="120" t="str">
        <f>IF(OR($F26="a",$F26="A"),$F26,IF(AND('Encodage réponses Es'!$BN26="!",'Encodage réponses Es'!BA26=""),"!",IF('Encodage réponses Es'!BA26="","",'Encodage réponses Es'!BA26)))</f>
        <v/>
      </c>
      <c r="BU26" s="110" t="str">
        <f t="shared" si="24"/>
        <v/>
      </c>
      <c r="BV26" s="90" t="str">
        <f t="shared" si="25"/>
        <v/>
      </c>
      <c r="BW26" s="117" t="str">
        <f>IF(OR($F26="a",$F26="A"),$F26,IF(AND('Encodage réponses Es'!$BN26="!",'Encodage réponses Es'!AD26=""),"!",IF('Encodage réponses Es'!AD26="","",'Encodage réponses Es'!AD26)))</f>
        <v/>
      </c>
      <c r="BX26" s="117" t="str">
        <f>IF(OR($F26="a",$F26="A"),$F26,IF(AND('Encodage réponses Es'!$BN26="!",'Encodage réponses Es'!AE26=""),"!",IF('Encodage réponses Es'!AE26="","",'Encodage réponses Es'!AE26)))</f>
        <v/>
      </c>
      <c r="BY26" s="117" t="str">
        <f>IF(OR($F26="a",$F26="A"),$F26,IF(AND('Encodage réponses Es'!$BN26="!",'Encodage réponses Es'!AF26=""),"!",IF('Encodage réponses Es'!AF26="","",'Encodage réponses Es'!AF26)))</f>
        <v/>
      </c>
      <c r="BZ26" s="117" t="str">
        <f>IF(OR($F26="a",$F26="A"),$F26,IF(AND('Encodage réponses Es'!$BN26="!",'Encodage réponses Es'!AN26=""),"!",IF('Encodage réponses Es'!AN26="","",'Encodage réponses Es'!AN26)))</f>
        <v/>
      </c>
      <c r="CA26" s="117" t="str">
        <f>IF(OR($F26="a",$F26="A"),$F26,IF(AND('Encodage réponses Es'!$BN26="!",'Encodage réponses Es'!AV26=""),"!",IF('Encodage réponses Es'!AV26="","",'Encodage réponses Es'!AV26)))</f>
        <v/>
      </c>
      <c r="CB26" s="116" t="str">
        <f>IF(OR($F26="a",$F26="A"),$F26,IF(AND('Encodage réponses Es'!$BN26="!",'Encodage réponses Es'!AW26=""),"!",IF('Encodage réponses Es'!AW26="","",'Encodage réponses Es'!AW26)))</f>
        <v/>
      </c>
      <c r="CC26" s="92" t="str">
        <f>IF(OR($F26="a",$F26="A"),$F26,IF(AND('Encodage réponses Es'!$BN26="!",'Encodage réponses Es'!AX26=""),"!",IF('Encodage réponses Es'!AX26="","",'Encodage réponses Es'!AX26)))</f>
        <v/>
      </c>
      <c r="CD26" s="92" t="str">
        <f>IF(OR($F26="a",$F26="A"),$F26,IF(AND('Encodage réponses Es'!$BN26="!",'Encodage réponses Es'!AY26=""),"!",IF('Encodage réponses Es'!AY26="","",'Encodage réponses Es'!AY26)))</f>
        <v/>
      </c>
      <c r="CE26" s="237" t="str">
        <f>IF(OR($F26="a",$F26="A"),$F26,IF(AND('Encodage réponses Es'!$BN26="!",'Encodage réponses Es'!AZ26=""),"!",IF('Encodage réponses Es'!AZ26="","",'Encodage réponses Es'!AZ26)))</f>
        <v/>
      </c>
      <c r="CF26" s="110" t="str">
        <f t="shared" si="26"/>
        <v/>
      </c>
      <c r="CG26" s="90" t="str">
        <f t="shared" si="27"/>
        <v/>
      </c>
      <c r="CH26" s="117" t="str">
        <f>IF(OR($F26="a",$F26="A"),$F26,IF(AND('Encodage réponses Es'!$BN26="!",'Encodage réponses Es'!AA26=""),"!",IF('Encodage réponses Es'!AA26="","",'Encodage réponses Es'!AA26)))</f>
        <v/>
      </c>
      <c r="CI26" s="117" t="str">
        <f>IF(OR($F26="a",$F26="A"),$F26,IF(AND('Encodage réponses Es'!$BN26="!",'Encodage réponses Es'!AB26=""),"!",IF('Encodage réponses Es'!AB26="","",'Encodage réponses Es'!AB26)))</f>
        <v/>
      </c>
      <c r="CJ26" s="117" t="str">
        <f>IF(OR($F26="a",$F26="A"),$F26,IF(AND('Encodage réponses Es'!$BN26="!",'Encodage réponses Es'!AC26=""),"!",IF('Encodage réponses Es'!AC26="","",'Encodage réponses Es'!AC26)))</f>
        <v/>
      </c>
      <c r="CK26" s="117" t="str">
        <f>IF(OR($F26="a",$F26="A"),$F26,IF(AND('Encodage réponses Es'!$BN26="!",'Encodage réponses Es'!AJ26=""),"!",IF('Encodage réponses Es'!AJ26="","",'Encodage réponses Es'!AJ26)))</f>
        <v/>
      </c>
      <c r="CL26" s="117" t="str">
        <f>IF(OR($F26="a",$F26="A"),$F26,IF(AND('Encodage réponses Es'!$BN26="!",'Encodage réponses Es'!AK26=""),"!",IF('Encodage réponses Es'!AK26="","",'Encodage réponses Es'!AK26)))</f>
        <v/>
      </c>
      <c r="CM26" s="116" t="str">
        <f>IF(OR($F26="a",$F26="A"),$F26,IF(AND('Encodage réponses Es'!$BN26="!",'Encodage réponses Es'!AL26=""),"!",IF('Encodage réponses Es'!AL26="","",'Encodage réponses Es'!AL26)))</f>
        <v/>
      </c>
      <c r="CN26" s="92" t="str">
        <f>IF(OR($F26="a",$F26="A"),$F26,IF(AND('Encodage réponses Es'!$BN26="!",'Encodage réponses Es'!AM26=""),"!",IF('Encodage réponses Es'!AM26="","",'Encodage réponses Es'!AM26)))</f>
        <v/>
      </c>
      <c r="CO26" s="116" t="str">
        <f>IF(OR($F26="a",$F26="A"),$F26,IF(AND('Encodage réponses Es'!$BN26="!",'Encodage réponses Es'!AR26=""),"!",IF('Encodage réponses Es'!AR26="","",'Encodage réponses Es'!AR26)))</f>
        <v/>
      </c>
      <c r="CP26" s="92" t="str">
        <f>IF(OR($F26="a",$F26="A"),$F26,IF(AND('Encodage réponses Es'!$BN26="!",'Encodage réponses Es'!AS26=""),"!",IF('Encodage réponses Es'!AS26="","",'Encodage réponses Es'!AS26)))</f>
        <v/>
      </c>
      <c r="CQ26" s="116" t="str">
        <f>IF(OR($F26="a",$F26="A"),$F26,IF(AND('Encodage réponses Es'!$BN26="!",'Encodage réponses Es'!AT26=""),"!",IF('Encodage réponses Es'!AT26="","",'Encodage réponses Es'!AT26)))</f>
        <v/>
      </c>
      <c r="CR26" s="92" t="str">
        <f>IF(OR($F26="a",$F26="A"),$F26,IF(AND('Encodage réponses Es'!$BN26="!",'Encodage réponses Es'!BB23=""),"!",IF('Encodage réponses Es'!BB26="","",'Encodage réponses Es'!BB26)))</f>
        <v/>
      </c>
      <c r="CS26" s="116" t="str">
        <f>IF(OR($F26="a",$F26="A"),$F26,IF(AND('Encodage réponses Es'!$BN26="!",'Encodage réponses Es'!BC23=""),"!",IF('Encodage réponses Es'!BC26="","",'Encodage réponses Es'!BC26)))</f>
        <v/>
      </c>
      <c r="CT26" s="92" t="str">
        <f>IF(OR($F26="a",$F26="A"),$F26,IF(AND('Encodage réponses Es'!$BN26="!",'Encodage réponses Es'!BD23=""),"!",IF('Encodage réponses Es'!BD26="","",'Encodage réponses Es'!BD26)))</f>
        <v/>
      </c>
      <c r="CU26" s="92" t="str">
        <f>IF(OR($F26="a",$F26="A"),$F26,IF(AND('Encodage réponses Es'!$BN26="!",'Encodage réponses Es'!BE23=""),"!",IF('Encodage réponses Es'!BE26="","",'Encodage réponses Es'!BE26)))</f>
        <v/>
      </c>
      <c r="CV26" s="237" t="str">
        <f>IF(OR($F26="a",$F26="A"),$F26,IF(AND('Encodage réponses Es'!$BN26="!",'Encodage réponses Es'!BF23=""),"!",IF('Encodage réponses Es'!BF26="","",'Encodage réponses Es'!BF26)))</f>
        <v/>
      </c>
      <c r="CW26" s="110" t="str">
        <f t="shared" si="28"/>
        <v/>
      </c>
      <c r="CX26" s="90" t="str">
        <f t="shared" si="29"/>
        <v/>
      </c>
    </row>
    <row r="27" spans="1:102" ht="11.25" customHeight="1" x14ac:dyDescent="0.2">
      <c r="A27" s="484"/>
      <c r="B27" s="485"/>
      <c r="C27" s="16">
        <v>23</v>
      </c>
      <c r="D27" s="299" t="str">
        <f>IF('Encodage réponses Es'!G27=0,"",'Encodage réponses Es'!G27)</f>
        <v/>
      </c>
      <c r="E27" s="403" t="str">
        <f>IF('Encodage réponses Es'!H27="","",'Encodage réponses Es'!H27)</f>
        <v/>
      </c>
      <c r="F27" s="298" t="str">
        <f>IF('Encodage réponses Es'!L27="","",'Encodage réponses Es'!L27)</f>
        <v/>
      </c>
      <c r="G27" s="58"/>
      <c r="H27" s="110" t="str">
        <f t="shared" si="0"/>
        <v/>
      </c>
      <c r="I27" s="397" t="str">
        <f t="shared" si="1"/>
        <v/>
      </c>
      <c r="J27" s="112"/>
      <c r="K27" s="110" t="str">
        <f t="shared" si="2"/>
        <v/>
      </c>
      <c r="L27" s="90" t="str">
        <f t="shared" si="3"/>
        <v/>
      </c>
      <c r="M27" s="112"/>
      <c r="N27" s="110" t="str">
        <f t="shared" si="4"/>
        <v/>
      </c>
      <c r="O27" s="90" t="str">
        <f t="shared" si="5"/>
        <v/>
      </c>
      <c r="P27" s="112"/>
      <c r="Q27" s="110" t="str">
        <f t="shared" si="6"/>
        <v/>
      </c>
      <c r="R27" s="90" t="str">
        <f t="shared" si="7"/>
        <v/>
      </c>
      <c r="S27" s="112"/>
      <c r="T27" s="110" t="str">
        <f t="shared" si="8"/>
        <v/>
      </c>
      <c r="U27" s="90" t="str">
        <f t="shared" si="9"/>
        <v/>
      </c>
      <c r="V27" s="112"/>
      <c r="W27" s="110" t="str">
        <f t="shared" si="10"/>
        <v/>
      </c>
      <c r="X27" s="90" t="str">
        <f t="shared" si="11"/>
        <v/>
      </c>
      <c r="Y27" s="112"/>
      <c r="Z27" s="110" t="str">
        <f t="shared" si="12"/>
        <v/>
      </c>
      <c r="AA27" s="90" t="str">
        <f t="shared" si="13"/>
        <v/>
      </c>
      <c r="AB27" s="112"/>
      <c r="AC27" s="110" t="str">
        <f>IF($BN27="a","absent(e)",IF(OR('Encodage réponses Es'!BQ27="",'Encodage réponses Es'!BR27=""),"",IF('Encodage réponses Es'!BN27="!","incomplet",'Encodage réponses Es'!BQ27+'Encodage réponses Es'!BR27/2)))</f>
        <v/>
      </c>
      <c r="AD27" s="90" t="str">
        <f t="shared" si="14"/>
        <v/>
      </c>
      <c r="AE27" s="366" t="str">
        <f>IF($BN27="a","absent(e)",IF(OR('Encodage réponses Es'!BO27="",'Encodage réponses Es'!BP27=""),"",IF('Encodage réponses Es'!BN27="!","incomplet",'Encodage réponses Es'!BO27+'Encodage réponses Es'!BP27/2)))</f>
        <v/>
      </c>
      <c r="AF27" s="343" t="str">
        <f t="shared" si="15"/>
        <v/>
      </c>
      <c r="AG27" s="110" t="str">
        <f>IF($BN27="a","absent(e)",IF(OR('Encodage réponses Es'!BS27="",'Encodage réponses Es'!BT27=""),"",IF('Encodage réponses Es'!BN27="!","incomplet",'Encodage réponses Es'!BS27+'Encodage réponses Es'!BT27/2)))</f>
        <v/>
      </c>
      <c r="AH27" s="90" t="str">
        <f t="shared" si="16"/>
        <v/>
      </c>
      <c r="AI27" s="110" t="str">
        <f>IF($BN27="a","absent(e)",IF(OR('Encodage réponses Es'!BU27="",'Encodage réponses Es'!BV27=""),"",IF('Encodage réponses Es'!BN27="!","incomplet",'Encodage réponses Es'!BU27+'Encodage réponses Es'!BV27/2)))</f>
        <v/>
      </c>
      <c r="AJ27" s="90" t="str">
        <f t="shared" si="17"/>
        <v/>
      </c>
      <c r="AK27" s="113"/>
      <c r="AL27" s="118" t="str">
        <f>IF(OR($F27="a",$F27="A"),$F27,IF(AND('Encodage réponses Es'!$BN27="!",'Encodage réponses Es'!M27=""),"!",IF('Encodage réponses Es'!M27="","",'Encodage réponses Es'!M27)))</f>
        <v/>
      </c>
      <c r="AM27" s="117" t="str">
        <f>IF(OR($F27="a",$F27="A"),$F27,IF(AND('Encodage réponses Es'!$BN27="!",'Encodage réponses Es'!N27=""),"!",IF('Encodage réponses Es'!N27="","",'Encodage réponses Es'!N27)))</f>
        <v/>
      </c>
      <c r="AN27" s="346" t="str">
        <f>IF(OR($F27="a",$F27="A"),$F27,IF(AND('Encodage réponses Es'!$BN27="!",'Encodage réponses Es'!O27=""),"!",IF('Encodage réponses Es'!O27="","",'Encodage réponses Es'!O27)))</f>
        <v/>
      </c>
      <c r="AO27" s="350" t="str">
        <f>IF(OR($F27="a",$F27="A"),$F27,IF(AND('Encodage réponses Es'!$BN27="!",'Encodage réponses Es'!P27=""),"!",IF('Encodage réponses Es'!P27="","",'Encodage réponses Es'!P27)))</f>
        <v/>
      </c>
      <c r="AP27" s="230" t="str">
        <f>IF(OR($F27="a",$F27="A"),$F27,IF(AND('Encodage réponses Es'!$BN27="!",'Encodage réponses Es'!Q27=""),"!",IF('Encodage réponses Es'!Q27="","",'Encodage réponses Es'!Q27)))</f>
        <v/>
      </c>
      <c r="AQ27" s="350" t="str">
        <f>IF(OR($F27="a",$F27="A"),$F27,IF(AND('Encodage réponses Es'!$BN27="!",'Encodage réponses Es'!AG27=""),"!",IF('Encodage réponses Es'!AG27="","",'Encodage réponses Es'!AG27)))</f>
        <v/>
      </c>
      <c r="AR27" s="120" t="str">
        <f>IF(OR($F27="a",$F27="A"),$F27,IF(AND('Encodage réponses Es'!$BN27="!",'Encodage réponses Es'!AH27=""),"!",IF('Encodage réponses Es'!AH27="","",'Encodage réponses Es'!AH27)))</f>
        <v/>
      </c>
      <c r="AS27" s="120" t="str">
        <f>IF(OR($F27="a",$F27="A"),$F27,IF(AND('Encodage réponses Es'!$BN27="!",'Encodage réponses Es'!AI27=""),"!",IF('Encodage réponses Es'!AI27="","",'Encodage réponses Es'!AI27)))</f>
        <v/>
      </c>
      <c r="AT27" s="120" t="str">
        <f>IF(OR($F27="a",$F27="A"),$F27,IF(AND('Encodage réponses Es'!$BN27="!",'Encodage réponses Es'!AU27=""),"!",IF('Encodage réponses Es'!AU27="","",'Encodage réponses Es'!AU27)))</f>
        <v/>
      </c>
      <c r="AU27" s="236" t="str">
        <f t="shared" si="18"/>
        <v/>
      </c>
      <c r="AV27" s="90" t="str">
        <f t="shared" si="19"/>
        <v/>
      </c>
      <c r="AW27" s="118" t="str">
        <f>IF(OR($F27="a",$F27="A"),$F27,IF(AND('Encodage réponses Es'!$BN27="!",'Encodage réponses Es'!BL27=""),"!",IF('Encodage réponses Es'!BL27="","",'Encodage réponses Es'!BL27)))</f>
        <v/>
      </c>
      <c r="AX27" s="232" t="str">
        <f>IF(OR($F27="a",$F27="A"),$F27,IF(AND('Encodage réponses Es'!$BN27="!",'Encodage réponses Es'!BM27=""),"!",IF('Encodage réponses Es'!BM27="","",'Encodage réponses Es'!BM27)))</f>
        <v/>
      </c>
      <c r="AY27" s="110" t="str">
        <f t="shared" si="20"/>
        <v/>
      </c>
      <c r="AZ27" s="90" t="str">
        <f t="shared" si="21"/>
        <v/>
      </c>
      <c r="BA27" s="118" t="str">
        <f>IF(OR($F27="a",$F27="A"),$F27,IF(AND('Encodage réponses Es'!$BN27="!",'Encodage réponses Es'!AQ27=""),"!",IF('Encodage réponses Es'!AQ27="","",'Encodage réponses Es'!AQ27)))</f>
        <v/>
      </c>
      <c r="BB27" s="117" t="str">
        <f>IF(OR($F27="a",$F27="A"),$F27,IF(AND('Encodage réponses Es'!$BN27="!",'Encodage réponses Es'!BG27=""),"!",IF('Encodage réponses Es'!BG27="","",'Encodage réponses Es'!BG27)))</f>
        <v/>
      </c>
      <c r="BC27" s="120" t="str">
        <f>IF(OR($F27="a",$F27="A"),$F27,IF(AND('Encodage réponses Es'!$BN27="!",'Encodage réponses Es'!BH27=""),"!",IF('Encodage réponses Es'!BH27="","",'Encodage réponses Es'!BH27)))</f>
        <v/>
      </c>
      <c r="BD27" s="117" t="str">
        <f>IF(OR($F27="a",$F27="A"),$F27,IF(AND('Encodage réponses Es'!$BN27="!",'Encodage réponses Es'!BI27=""),"!",IF('Encodage réponses Es'!BI27="","",'Encodage réponses Es'!BI27)))</f>
        <v/>
      </c>
      <c r="BE27" s="120" t="str">
        <f>IF(OR($F27="a",$F27="A"),$F27,IF(AND('Encodage réponses Es'!$BN27="!",'Encodage réponses Es'!BJ27=""),"!",IF('Encodage réponses Es'!BJ27="","",'Encodage réponses Es'!BJ27)))</f>
        <v/>
      </c>
      <c r="BF27" s="117" t="str">
        <f>IF(OR($F27="a",$F27="A"),$F27,IF(AND('Encodage réponses Es'!$BN27="!",'Encodage réponses Es'!BK27=""),"!",IF('Encodage réponses Es'!BK27="","",'Encodage réponses Es'!BK27)))</f>
        <v/>
      </c>
      <c r="BG27" s="110" t="str">
        <f t="shared" si="22"/>
        <v/>
      </c>
      <c r="BH27" s="90" t="str">
        <f t="shared" si="23"/>
        <v/>
      </c>
      <c r="BI27" s="170" t="str">
        <f>IF(OR($F27="a",$F27="A"),$F27,IF(AND('Encodage réponses Es'!$BN27="!",'Encodage réponses Es'!R27=""),"!",IF('Encodage réponses Es'!R27="","",'Encodage réponses Es'!R27)))</f>
        <v/>
      </c>
      <c r="BJ27" s="168" t="str">
        <f>IF(OR($F27="a",$F27="A"),$F27,IF(AND('Encodage réponses Es'!$BN27="!",'Encodage réponses Es'!S27=""),"!",IF('Encodage réponses Es'!S27="","",'Encodage réponses Es'!S27)))</f>
        <v/>
      </c>
      <c r="BK27" s="120" t="str">
        <f>IF(OR($F27="a",$F27="A"),$F27,IF(AND('Encodage réponses Es'!$BN27="!",'Encodage réponses Es'!T27=""),"!",IF('Encodage réponses Es'!T27="","",'Encodage réponses Es'!T27)))</f>
        <v/>
      </c>
      <c r="BL27" s="120" t="str">
        <f>IF(OR($F27="a",$F27="A"),$F27,IF(AND('Encodage réponses Es'!$BN27="!",'Encodage réponses Es'!U27=""),"!",IF('Encodage réponses Es'!U27="","",'Encodage réponses Es'!U27)))</f>
        <v/>
      </c>
      <c r="BM27" s="120" t="str">
        <f>IF(OR($F27="a",$F27="A"),$F27,IF(AND('Encodage réponses Es'!$BN27="!",'Encodage réponses Es'!V27=""),"!",IF('Encodage réponses Es'!V27="","",'Encodage réponses Es'!V27)))</f>
        <v/>
      </c>
      <c r="BN27" s="120" t="str">
        <f>IF(OR($F27="a",$F27="A"),$F27,IF(AND('Encodage réponses Es'!$BN27="!",'Encodage réponses Es'!W27=""),"!",IF('Encodage réponses Es'!W27="","",'Encodage réponses Es'!W27)))</f>
        <v/>
      </c>
      <c r="BO27" s="120" t="str">
        <f>IF(OR($F27="a",$F27="A"),$F27,IF(AND('Encodage réponses Es'!$BN27="!",'Encodage réponses Es'!X27=""),"!",IF('Encodage réponses Es'!X27="","",'Encodage réponses Es'!X27)))</f>
        <v/>
      </c>
      <c r="BP27" s="120" t="str">
        <f>IF(OR($F27="a",$F27="A"),$F27,IF(AND('Encodage réponses Es'!$BN27="!",'Encodage réponses Es'!Y27=""),"!",IF('Encodage réponses Es'!Y27="","",'Encodage réponses Es'!Y27)))</f>
        <v/>
      </c>
      <c r="BQ27" s="120" t="str">
        <f>IF(OR($F27="a",$F27="A"),$F27,IF(AND('Encodage réponses Es'!$BN27="!",'Encodage réponses Es'!Z27=""),"!",IF('Encodage réponses Es'!Z27="","",'Encodage réponses Es'!Z27)))</f>
        <v/>
      </c>
      <c r="BR27" s="120" t="str">
        <f>IF(OR($F27="a",$F27="A"),$F27,IF(AND('Encodage réponses Es'!$BN27="!",'Encodage réponses Es'!AO27=""),"!",IF('Encodage réponses Es'!AO27="","",'Encodage réponses Es'!AO27)))</f>
        <v/>
      </c>
      <c r="BS27" s="120" t="str">
        <f>IF(OR($F27="a",$F27="A"),$F27,IF(AND('Encodage réponses Es'!$BN27="!",'Encodage réponses Es'!AP27=""),"!",IF('Encodage réponses Es'!AP27="","",'Encodage réponses Es'!AP27)))</f>
        <v/>
      </c>
      <c r="BT27" s="120" t="str">
        <f>IF(OR($F27="a",$F27="A"),$F27,IF(AND('Encodage réponses Es'!$BN27="!",'Encodage réponses Es'!BA27=""),"!",IF('Encodage réponses Es'!BA27="","",'Encodage réponses Es'!BA27)))</f>
        <v/>
      </c>
      <c r="BU27" s="110" t="str">
        <f t="shared" si="24"/>
        <v/>
      </c>
      <c r="BV27" s="90" t="str">
        <f t="shared" si="25"/>
        <v/>
      </c>
      <c r="BW27" s="117" t="str">
        <f>IF(OR($F27="a",$F27="A"),$F27,IF(AND('Encodage réponses Es'!$BN27="!",'Encodage réponses Es'!AD27=""),"!",IF('Encodage réponses Es'!AD27="","",'Encodage réponses Es'!AD27)))</f>
        <v/>
      </c>
      <c r="BX27" s="117" t="str">
        <f>IF(OR($F27="a",$F27="A"),$F27,IF(AND('Encodage réponses Es'!$BN27="!",'Encodage réponses Es'!AE27=""),"!",IF('Encodage réponses Es'!AE27="","",'Encodage réponses Es'!AE27)))</f>
        <v/>
      </c>
      <c r="BY27" s="117" t="str">
        <f>IF(OR($F27="a",$F27="A"),$F27,IF(AND('Encodage réponses Es'!$BN27="!",'Encodage réponses Es'!AF27=""),"!",IF('Encodage réponses Es'!AF27="","",'Encodage réponses Es'!AF27)))</f>
        <v/>
      </c>
      <c r="BZ27" s="117" t="str">
        <f>IF(OR($F27="a",$F27="A"),$F27,IF(AND('Encodage réponses Es'!$BN27="!",'Encodage réponses Es'!AN27=""),"!",IF('Encodage réponses Es'!AN27="","",'Encodage réponses Es'!AN27)))</f>
        <v/>
      </c>
      <c r="CA27" s="117" t="str">
        <f>IF(OR($F27="a",$F27="A"),$F27,IF(AND('Encodage réponses Es'!$BN27="!",'Encodage réponses Es'!AV27=""),"!",IF('Encodage réponses Es'!AV27="","",'Encodage réponses Es'!AV27)))</f>
        <v/>
      </c>
      <c r="CB27" s="116" t="str">
        <f>IF(OR($F27="a",$F27="A"),$F27,IF(AND('Encodage réponses Es'!$BN27="!",'Encodage réponses Es'!AW27=""),"!",IF('Encodage réponses Es'!AW27="","",'Encodage réponses Es'!AW27)))</f>
        <v/>
      </c>
      <c r="CC27" s="92" t="str">
        <f>IF(OR($F27="a",$F27="A"),$F27,IF(AND('Encodage réponses Es'!$BN27="!",'Encodage réponses Es'!AX27=""),"!",IF('Encodage réponses Es'!AX27="","",'Encodage réponses Es'!AX27)))</f>
        <v/>
      </c>
      <c r="CD27" s="92" t="str">
        <f>IF(OR($F27="a",$F27="A"),$F27,IF(AND('Encodage réponses Es'!$BN27="!",'Encodage réponses Es'!AY27=""),"!",IF('Encodage réponses Es'!AY27="","",'Encodage réponses Es'!AY27)))</f>
        <v/>
      </c>
      <c r="CE27" s="237" t="str">
        <f>IF(OR($F27="a",$F27="A"),$F27,IF(AND('Encodage réponses Es'!$BN27="!",'Encodage réponses Es'!AZ27=""),"!",IF('Encodage réponses Es'!AZ27="","",'Encodage réponses Es'!AZ27)))</f>
        <v/>
      </c>
      <c r="CF27" s="110" t="str">
        <f t="shared" si="26"/>
        <v/>
      </c>
      <c r="CG27" s="90" t="str">
        <f t="shared" si="27"/>
        <v/>
      </c>
      <c r="CH27" s="117" t="str">
        <f>IF(OR($F27="a",$F27="A"),$F27,IF(AND('Encodage réponses Es'!$BN27="!",'Encodage réponses Es'!AA27=""),"!",IF('Encodage réponses Es'!AA27="","",'Encodage réponses Es'!AA27)))</f>
        <v/>
      </c>
      <c r="CI27" s="117" t="str">
        <f>IF(OR($F27="a",$F27="A"),$F27,IF(AND('Encodage réponses Es'!$BN27="!",'Encodage réponses Es'!AB27=""),"!",IF('Encodage réponses Es'!AB27="","",'Encodage réponses Es'!AB27)))</f>
        <v/>
      </c>
      <c r="CJ27" s="117" t="str">
        <f>IF(OR($F27="a",$F27="A"),$F27,IF(AND('Encodage réponses Es'!$BN27="!",'Encodage réponses Es'!AC27=""),"!",IF('Encodage réponses Es'!AC27="","",'Encodage réponses Es'!AC27)))</f>
        <v/>
      </c>
      <c r="CK27" s="117" t="str">
        <f>IF(OR($F27="a",$F27="A"),$F27,IF(AND('Encodage réponses Es'!$BN27="!",'Encodage réponses Es'!AJ27=""),"!",IF('Encodage réponses Es'!AJ27="","",'Encodage réponses Es'!AJ27)))</f>
        <v/>
      </c>
      <c r="CL27" s="117" t="str">
        <f>IF(OR($F27="a",$F27="A"),$F27,IF(AND('Encodage réponses Es'!$BN27="!",'Encodage réponses Es'!AK27=""),"!",IF('Encodage réponses Es'!AK27="","",'Encodage réponses Es'!AK27)))</f>
        <v/>
      </c>
      <c r="CM27" s="116" t="str">
        <f>IF(OR($F27="a",$F27="A"),$F27,IF(AND('Encodage réponses Es'!$BN27="!",'Encodage réponses Es'!AL27=""),"!",IF('Encodage réponses Es'!AL27="","",'Encodage réponses Es'!AL27)))</f>
        <v/>
      </c>
      <c r="CN27" s="92" t="str">
        <f>IF(OR($F27="a",$F27="A"),$F27,IF(AND('Encodage réponses Es'!$BN27="!",'Encodage réponses Es'!AM27=""),"!",IF('Encodage réponses Es'!AM27="","",'Encodage réponses Es'!AM27)))</f>
        <v/>
      </c>
      <c r="CO27" s="116" t="str">
        <f>IF(OR($F27="a",$F27="A"),$F27,IF(AND('Encodage réponses Es'!$BN27="!",'Encodage réponses Es'!AR27=""),"!",IF('Encodage réponses Es'!AR27="","",'Encodage réponses Es'!AR27)))</f>
        <v/>
      </c>
      <c r="CP27" s="92" t="str">
        <f>IF(OR($F27="a",$F27="A"),$F27,IF(AND('Encodage réponses Es'!$BN27="!",'Encodage réponses Es'!AS27=""),"!",IF('Encodage réponses Es'!AS27="","",'Encodage réponses Es'!AS27)))</f>
        <v/>
      </c>
      <c r="CQ27" s="116" t="str">
        <f>IF(OR($F27="a",$F27="A"),$F27,IF(AND('Encodage réponses Es'!$BN27="!",'Encodage réponses Es'!AT27=""),"!",IF('Encodage réponses Es'!AT27="","",'Encodage réponses Es'!AT27)))</f>
        <v/>
      </c>
      <c r="CR27" s="92" t="str">
        <f>IF(OR($F27="a",$F27="A"),$F27,IF(AND('Encodage réponses Es'!$BN27="!",'Encodage réponses Es'!BB24=""),"!",IF('Encodage réponses Es'!BB27="","",'Encodage réponses Es'!BB27)))</f>
        <v/>
      </c>
      <c r="CS27" s="116" t="str">
        <f>IF(OR($F27="a",$F27="A"),$F27,IF(AND('Encodage réponses Es'!$BN27="!",'Encodage réponses Es'!BC24=""),"!",IF('Encodage réponses Es'!BC27="","",'Encodage réponses Es'!BC27)))</f>
        <v/>
      </c>
      <c r="CT27" s="92" t="str">
        <f>IF(OR($F27="a",$F27="A"),$F27,IF(AND('Encodage réponses Es'!$BN27="!",'Encodage réponses Es'!BD24=""),"!",IF('Encodage réponses Es'!BD27="","",'Encodage réponses Es'!BD27)))</f>
        <v/>
      </c>
      <c r="CU27" s="92" t="str">
        <f>IF(OR($F27="a",$F27="A"),$F27,IF(AND('Encodage réponses Es'!$BN27="!",'Encodage réponses Es'!BE24=""),"!",IF('Encodage réponses Es'!BE27="","",'Encodage réponses Es'!BE27)))</f>
        <v/>
      </c>
      <c r="CV27" s="237" t="str">
        <f>IF(OR($F27="a",$F27="A"),$F27,IF(AND('Encodage réponses Es'!$BN27="!",'Encodage réponses Es'!BF24=""),"!",IF('Encodage réponses Es'!BF27="","",'Encodage réponses Es'!BF27)))</f>
        <v/>
      </c>
      <c r="CW27" s="110" t="str">
        <f t="shared" si="28"/>
        <v/>
      </c>
      <c r="CX27" s="90" t="str">
        <f t="shared" si="29"/>
        <v/>
      </c>
    </row>
    <row r="28" spans="1:102" ht="11.25" customHeight="1" x14ac:dyDescent="0.2">
      <c r="A28" s="484"/>
      <c r="B28" s="485"/>
      <c r="C28" s="16">
        <v>24</v>
      </c>
      <c r="D28" s="299" t="str">
        <f>IF('Encodage réponses Es'!G28=0,"",'Encodage réponses Es'!G28)</f>
        <v/>
      </c>
      <c r="E28" s="403" t="str">
        <f>IF('Encodage réponses Es'!H28="","",'Encodage réponses Es'!H28)</f>
        <v/>
      </c>
      <c r="F28" s="298" t="str">
        <f>IF('Encodage réponses Es'!L28="","",'Encodage réponses Es'!L28)</f>
        <v/>
      </c>
      <c r="G28" s="58"/>
      <c r="H28" s="110" t="str">
        <f t="shared" si="0"/>
        <v/>
      </c>
      <c r="I28" s="397" t="str">
        <f t="shared" si="1"/>
        <v/>
      </c>
      <c r="J28" s="112"/>
      <c r="K28" s="110" t="str">
        <f t="shared" si="2"/>
        <v/>
      </c>
      <c r="L28" s="90" t="str">
        <f t="shared" si="3"/>
        <v/>
      </c>
      <c r="M28" s="112"/>
      <c r="N28" s="110" t="str">
        <f t="shared" si="4"/>
        <v/>
      </c>
      <c r="O28" s="90" t="str">
        <f t="shared" si="5"/>
        <v/>
      </c>
      <c r="P28" s="112"/>
      <c r="Q28" s="110" t="str">
        <f t="shared" si="6"/>
        <v/>
      </c>
      <c r="R28" s="90" t="str">
        <f t="shared" si="7"/>
        <v/>
      </c>
      <c r="S28" s="112"/>
      <c r="T28" s="110" t="str">
        <f t="shared" si="8"/>
        <v/>
      </c>
      <c r="U28" s="90" t="str">
        <f t="shared" si="9"/>
        <v/>
      </c>
      <c r="V28" s="112"/>
      <c r="W28" s="110" t="str">
        <f t="shared" si="10"/>
        <v/>
      </c>
      <c r="X28" s="90" t="str">
        <f t="shared" si="11"/>
        <v/>
      </c>
      <c r="Y28" s="112"/>
      <c r="Z28" s="110" t="str">
        <f t="shared" si="12"/>
        <v/>
      </c>
      <c r="AA28" s="90" t="str">
        <f t="shared" si="13"/>
        <v/>
      </c>
      <c r="AB28" s="112"/>
      <c r="AC28" s="110" t="str">
        <f>IF($BN28="a","absent(e)",IF(OR('Encodage réponses Es'!BQ28="",'Encodage réponses Es'!BR28=""),"",IF('Encodage réponses Es'!BN28="!","incomplet",'Encodage réponses Es'!BQ28+'Encodage réponses Es'!BR28/2)))</f>
        <v/>
      </c>
      <c r="AD28" s="90" t="str">
        <f t="shared" si="14"/>
        <v/>
      </c>
      <c r="AE28" s="366" t="str">
        <f>IF($BN28="a","absent(e)",IF(OR('Encodage réponses Es'!BO28="",'Encodage réponses Es'!BP28=""),"",IF('Encodage réponses Es'!BN28="!","incomplet",'Encodage réponses Es'!BO28+'Encodage réponses Es'!BP28/2)))</f>
        <v/>
      </c>
      <c r="AF28" s="343" t="str">
        <f t="shared" si="15"/>
        <v/>
      </c>
      <c r="AG28" s="110" t="str">
        <f>IF($BN28="a","absent(e)",IF(OR('Encodage réponses Es'!BS28="",'Encodage réponses Es'!BT28=""),"",IF('Encodage réponses Es'!BN28="!","incomplet",'Encodage réponses Es'!BS28+'Encodage réponses Es'!BT28/2)))</f>
        <v/>
      </c>
      <c r="AH28" s="90" t="str">
        <f t="shared" si="16"/>
        <v/>
      </c>
      <c r="AI28" s="110" t="str">
        <f>IF($BN28="a","absent(e)",IF(OR('Encodage réponses Es'!BU28="",'Encodage réponses Es'!BV28=""),"",IF('Encodage réponses Es'!BN28="!","incomplet",'Encodage réponses Es'!BU28+'Encodage réponses Es'!BV28/2)))</f>
        <v/>
      </c>
      <c r="AJ28" s="90" t="str">
        <f t="shared" si="17"/>
        <v/>
      </c>
      <c r="AK28" s="113"/>
      <c r="AL28" s="118" t="str">
        <f>IF(OR($F28="a",$F28="A"),$F28,IF(AND('Encodage réponses Es'!$BN28="!",'Encodage réponses Es'!M28=""),"!",IF('Encodage réponses Es'!M28="","",'Encodage réponses Es'!M28)))</f>
        <v/>
      </c>
      <c r="AM28" s="117" t="str">
        <f>IF(OR($F28="a",$F28="A"),$F28,IF(AND('Encodage réponses Es'!$BN28="!",'Encodage réponses Es'!N28=""),"!",IF('Encodage réponses Es'!N28="","",'Encodage réponses Es'!N28)))</f>
        <v/>
      </c>
      <c r="AN28" s="346" t="str">
        <f>IF(OR($F28="a",$F28="A"),$F28,IF(AND('Encodage réponses Es'!$BN28="!",'Encodage réponses Es'!O28=""),"!",IF('Encodage réponses Es'!O28="","",'Encodage réponses Es'!O28)))</f>
        <v/>
      </c>
      <c r="AO28" s="350" t="str">
        <f>IF(OR($F28="a",$F28="A"),$F28,IF(AND('Encodage réponses Es'!$BN28="!",'Encodage réponses Es'!P28=""),"!",IF('Encodage réponses Es'!P28="","",'Encodage réponses Es'!P28)))</f>
        <v/>
      </c>
      <c r="AP28" s="230" t="str">
        <f>IF(OR($F28="a",$F28="A"),$F28,IF(AND('Encodage réponses Es'!$BN28="!",'Encodage réponses Es'!Q28=""),"!",IF('Encodage réponses Es'!Q28="","",'Encodage réponses Es'!Q28)))</f>
        <v/>
      </c>
      <c r="AQ28" s="350" t="str">
        <f>IF(OR($F28="a",$F28="A"),$F28,IF(AND('Encodage réponses Es'!$BN28="!",'Encodage réponses Es'!AG28=""),"!",IF('Encodage réponses Es'!AG28="","",'Encodage réponses Es'!AG28)))</f>
        <v/>
      </c>
      <c r="AR28" s="120" t="str">
        <f>IF(OR($F28="a",$F28="A"),$F28,IF(AND('Encodage réponses Es'!$BN28="!",'Encodage réponses Es'!AH28=""),"!",IF('Encodage réponses Es'!AH28="","",'Encodage réponses Es'!AH28)))</f>
        <v/>
      </c>
      <c r="AS28" s="120" t="str">
        <f>IF(OR($F28="a",$F28="A"),$F28,IF(AND('Encodage réponses Es'!$BN28="!",'Encodage réponses Es'!AI28=""),"!",IF('Encodage réponses Es'!AI28="","",'Encodage réponses Es'!AI28)))</f>
        <v/>
      </c>
      <c r="AT28" s="120" t="str">
        <f>IF(OR($F28="a",$F28="A"),$F28,IF(AND('Encodage réponses Es'!$BN28="!",'Encodage réponses Es'!AU28=""),"!",IF('Encodage réponses Es'!AU28="","",'Encodage réponses Es'!AU28)))</f>
        <v/>
      </c>
      <c r="AU28" s="236" t="str">
        <f t="shared" si="18"/>
        <v/>
      </c>
      <c r="AV28" s="90" t="str">
        <f t="shared" si="19"/>
        <v/>
      </c>
      <c r="AW28" s="118" t="str">
        <f>IF(OR($F28="a",$F28="A"),$F28,IF(AND('Encodage réponses Es'!$BN28="!",'Encodage réponses Es'!BL28=""),"!",IF('Encodage réponses Es'!BL28="","",'Encodage réponses Es'!BL28)))</f>
        <v/>
      </c>
      <c r="AX28" s="232" t="str">
        <f>IF(OR($F28="a",$F28="A"),$F28,IF(AND('Encodage réponses Es'!$BN28="!",'Encodage réponses Es'!BM28=""),"!",IF('Encodage réponses Es'!BM28="","",'Encodage réponses Es'!BM28)))</f>
        <v/>
      </c>
      <c r="AY28" s="110" t="str">
        <f t="shared" si="20"/>
        <v/>
      </c>
      <c r="AZ28" s="90" t="str">
        <f t="shared" si="21"/>
        <v/>
      </c>
      <c r="BA28" s="118" t="str">
        <f>IF(OR($F28="a",$F28="A"),$F28,IF(AND('Encodage réponses Es'!$BN28="!",'Encodage réponses Es'!AQ28=""),"!",IF('Encodage réponses Es'!AQ28="","",'Encodage réponses Es'!AQ28)))</f>
        <v/>
      </c>
      <c r="BB28" s="117" t="str">
        <f>IF(OR($F28="a",$F28="A"),$F28,IF(AND('Encodage réponses Es'!$BN28="!",'Encodage réponses Es'!BG28=""),"!",IF('Encodage réponses Es'!BG28="","",'Encodage réponses Es'!BG28)))</f>
        <v/>
      </c>
      <c r="BC28" s="120" t="str">
        <f>IF(OR($F28="a",$F28="A"),$F28,IF(AND('Encodage réponses Es'!$BN28="!",'Encodage réponses Es'!BH28=""),"!",IF('Encodage réponses Es'!BH28="","",'Encodage réponses Es'!BH28)))</f>
        <v/>
      </c>
      <c r="BD28" s="117" t="str">
        <f>IF(OR($F28="a",$F28="A"),$F28,IF(AND('Encodage réponses Es'!$BN28="!",'Encodage réponses Es'!BI28=""),"!",IF('Encodage réponses Es'!BI28="","",'Encodage réponses Es'!BI28)))</f>
        <v/>
      </c>
      <c r="BE28" s="120" t="str">
        <f>IF(OR($F28="a",$F28="A"),$F28,IF(AND('Encodage réponses Es'!$BN28="!",'Encodage réponses Es'!BJ28=""),"!",IF('Encodage réponses Es'!BJ28="","",'Encodage réponses Es'!BJ28)))</f>
        <v/>
      </c>
      <c r="BF28" s="117" t="str">
        <f>IF(OR($F28="a",$F28="A"),$F28,IF(AND('Encodage réponses Es'!$BN28="!",'Encodage réponses Es'!BK28=""),"!",IF('Encodage réponses Es'!BK28="","",'Encodage réponses Es'!BK28)))</f>
        <v/>
      </c>
      <c r="BG28" s="110" t="str">
        <f t="shared" si="22"/>
        <v/>
      </c>
      <c r="BH28" s="90" t="str">
        <f t="shared" si="23"/>
        <v/>
      </c>
      <c r="BI28" s="170" t="str">
        <f>IF(OR($F28="a",$F28="A"),$F28,IF(AND('Encodage réponses Es'!$BN28="!",'Encodage réponses Es'!R28=""),"!",IF('Encodage réponses Es'!R28="","",'Encodage réponses Es'!R28)))</f>
        <v/>
      </c>
      <c r="BJ28" s="168" t="str">
        <f>IF(OR($F28="a",$F28="A"),$F28,IF(AND('Encodage réponses Es'!$BN28="!",'Encodage réponses Es'!S28=""),"!",IF('Encodage réponses Es'!S28="","",'Encodage réponses Es'!S28)))</f>
        <v/>
      </c>
      <c r="BK28" s="120" t="str">
        <f>IF(OR($F28="a",$F28="A"),$F28,IF(AND('Encodage réponses Es'!$BN28="!",'Encodage réponses Es'!T28=""),"!",IF('Encodage réponses Es'!T28="","",'Encodage réponses Es'!T28)))</f>
        <v/>
      </c>
      <c r="BL28" s="120" t="str">
        <f>IF(OR($F28="a",$F28="A"),$F28,IF(AND('Encodage réponses Es'!$BN28="!",'Encodage réponses Es'!U28=""),"!",IF('Encodage réponses Es'!U28="","",'Encodage réponses Es'!U28)))</f>
        <v/>
      </c>
      <c r="BM28" s="120" t="str">
        <f>IF(OR($F28="a",$F28="A"),$F28,IF(AND('Encodage réponses Es'!$BN28="!",'Encodage réponses Es'!V28=""),"!",IF('Encodage réponses Es'!V28="","",'Encodage réponses Es'!V28)))</f>
        <v/>
      </c>
      <c r="BN28" s="120" t="str">
        <f>IF(OR($F28="a",$F28="A"),$F28,IF(AND('Encodage réponses Es'!$BN28="!",'Encodage réponses Es'!W28=""),"!",IF('Encodage réponses Es'!W28="","",'Encodage réponses Es'!W28)))</f>
        <v/>
      </c>
      <c r="BO28" s="120" t="str">
        <f>IF(OR($F28="a",$F28="A"),$F28,IF(AND('Encodage réponses Es'!$BN28="!",'Encodage réponses Es'!X28=""),"!",IF('Encodage réponses Es'!X28="","",'Encodage réponses Es'!X28)))</f>
        <v/>
      </c>
      <c r="BP28" s="120" t="str">
        <f>IF(OR($F28="a",$F28="A"),$F28,IF(AND('Encodage réponses Es'!$BN28="!",'Encodage réponses Es'!Y28=""),"!",IF('Encodage réponses Es'!Y28="","",'Encodage réponses Es'!Y28)))</f>
        <v/>
      </c>
      <c r="BQ28" s="120" t="str">
        <f>IF(OR($F28="a",$F28="A"),$F28,IF(AND('Encodage réponses Es'!$BN28="!",'Encodage réponses Es'!Z28=""),"!",IF('Encodage réponses Es'!Z28="","",'Encodage réponses Es'!Z28)))</f>
        <v/>
      </c>
      <c r="BR28" s="120" t="str">
        <f>IF(OR($F28="a",$F28="A"),$F28,IF(AND('Encodage réponses Es'!$BN28="!",'Encodage réponses Es'!AO28=""),"!",IF('Encodage réponses Es'!AO28="","",'Encodage réponses Es'!AO28)))</f>
        <v/>
      </c>
      <c r="BS28" s="120" t="str">
        <f>IF(OR($F28="a",$F28="A"),$F28,IF(AND('Encodage réponses Es'!$BN28="!",'Encodage réponses Es'!AP28=""),"!",IF('Encodage réponses Es'!AP28="","",'Encodage réponses Es'!AP28)))</f>
        <v/>
      </c>
      <c r="BT28" s="120" t="str">
        <f>IF(OR($F28="a",$F28="A"),$F28,IF(AND('Encodage réponses Es'!$BN28="!",'Encodage réponses Es'!BA28=""),"!",IF('Encodage réponses Es'!BA28="","",'Encodage réponses Es'!BA28)))</f>
        <v/>
      </c>
      <c r="BU28" s="110" t="str">
        <f t="shared" si="24"/>
        <v/>
      </c>
      <c r="BV28" s="90" t="str">
        <f t="shared" si="25"/>
        <v/>
      </c>
      <c r="BW28" s="117" t="str">
        <f>IF(OR($F28="a",$F28="A"),$F28,IF(AND('Encodage réponses Es'!$BN28="!",'Encodage réponses Es'!AD28=""),"!",IF('Encodage réponses Es'!AD28="","",'Encodage réponses Es'!AD28)))</f>
        <v/>
      </c>
      <c r="BX28" s="117" t="str">
        <f>IF(OR($F28="a",$F28="A"),$F28,IF(AND('Encodage réponses Es'!$BN28="!",'Encodage réponses Es'!AE28=""),"!",IF('Encodage réponses Es'!AE28="","",'Encodage réponses Es'!AE28)))</f>
        <v/>
      </c>
      <c r="BY28" s="117" t="str">
        <f>IF(OR($F28="a",$F28="A"),$F28,IF(AND('Encodage réponses Es'!$BN28="!",'Encodage réponses Es'!AF28=""),"!",IF('Encodage réponses Es'!AF28="","",'Encodage réponses Es'!AF28)))</f>
        <v/>
      </c>
      <c r="BZ28" s="117" t="str">
        <f>IF(OR($F28="a",$F28="A"),$F28,IF(AND('Encodage réponses Es'!$BN28="!",'Encodage réponses Es'!AN28=""),"!",IF('Encodage réponses Es'!AN28="","",'Encodage réponses Es'!AN28)))</f>
        <v/>
      </c>
      <c r="CA28" s="117" t="str">
        <f>IF(OR($F28="a",$F28="A"),$F28,IF(AND('Encodage réponses Es'!$BN28="!",'Encodage réponses Es'!AV28=""),"!",IF('Encodage réponses Es'!AV28="","",'Encodage réponses Es'!AV28)))</f>
        <v/>
      </c>
      <c r="CB28" s="116" t="str">
        <f>IF(OR($F28="a",$F28="A"),$F28,IF(AND('Encodage réponses Es'!$BN28="!",'Encodage réponses Es'!AW28=""),"!",IF('Encodage réponses Es'!AW28="","",'Encodage réponses Es'!AW28)))</f>
        <v/>
      </c>
      <c r="CC28" s="92" t="str">
        <f>IF(OR($F28="a",$F28="A"),$F28,IF(AND('Encodage réponses Es'!$BN28="!",'Encodage réponses Es'!AX28=""),"!",IF('Encodage réponses Es'!AX28="","",'Encodage réponses Es'!AX28)))</f>
        <v/>
      </c>
      <c r="CD28" s="92" t="str">
        <f>IF(OR($F28="a",$F28="A"),$F28,IF(AND('Encodage réponses Es'!$BN28="!",'Encodage réponses Es'!AY28=""),"!",IF('Encodage réponses Es'!AY28="","",'Encodage réponses Es'!AY28)))</f>
        <v/>
      </c>
      <c r="CE28" s="237" t="str">
        <f>IF(OR($F28="a",$F28="A"),$F28,IF(AND('Encodage réponses Es'!$BN28="!",'Encodage réponses Es'!AZ28=""),"!",IF('Encodage réponses Es'!AZ28="","",'Encodage réponses Es'!AZ28)))</f>
        <v/>
      </c>
      <c r="CF28" s="110" t="str">
        <f t="shared" si="26"/>
        <v/>
      </c>
      <c r="CG28" s="90" t="str">
        <f t="shared" si="27"/>
        <v/>
      </c>
      <c r="CH28" s="117" t="str">
        <f>IF(OR($F28="a",$F28="A"),$F28,IF(AND('Encodage réponses Es'!$BN28="!",'Encodage réponses Es'!AA28=""),"!",IF('Encodage réponses Es'!AA28="","",'Encodage réponses Es'!AA28)))</f>
        <v/>
      </c>
      <c r="CI28" s="117" t="str">
        <f>IF(OR($F28="a",$F28="A"),$F28,IF(AND('Encodage réponses Es'!$BN28="!",'Encodage réponses Es'!AB28=""),"!",IF('Encodage réponses Es'!AB28="","",'Encodage réponses Es'!AB28)))</f>
        <v/>
      </c>
      <c r="CJ28" s="117" t="str">
        <f>IF(OR($F28="a",$F28="A"),$F28,IF(AND('Encodage réponses Es'!$BN28="!",'Encodage réponses Es'!AC28=""),"!",IF('Encodage réponses Es'!AC28="","",'Encodage réponses Es'!AC28)))</f>
        <v/>
      </c>
      <c r="CK28" s="117" t="str">
        <f>IF(OR($F28="a",$F28="A"),$F28,IF(AND('Encodage réponses Es'!$BN28="!",'Encodage réponses Es'!AJ28=""),"!",IF('Encodage réponses Es'!AJ28="","",'Encodage réponses Es'!AJ28)))</f>
        <v/>
      </c>
      <c r="CL28" s="117" t="str">
        <f>IF(OR($F28="a",$F28="A"),$F28,IF(AND('Encodage réponses Es'!$BN28="!",'Encodage réponses Es'!AK28=""),"!",IF('Encodage réponses Es'!AK28="","",'Encodage réponses Es'!AK28)))</f>
        <v/>
      </c>
      <c r="CM28" s="116" t="str">
        <f>IF(OR($F28="a",$F28="A"),$F28,IF(AND('Encodage réponses Es'!$BN28="!",'Encodage réponses Es'!AL28=""),"!",IF('Encodage réponses Es'!AL28="","",'Encodage réponses Es'!AL28)))</f>
        <v/>
      </c>
      <c r="CN28" s="92" t="str">
        <f>IF(OR($F28="a",$F28="A"),$F28,IF(AND('Encodage réponses Es'!$BN28="!",'Encodage réponses Es'!AM28=""),"!",IF('Encodage réponses Es'!AM28="","",'Encodage réponses Es'!AM28)))</f>
        <v/>
      </c>
      <c r="CO28" s="116" t="str">
        <f>IF(OR($F28="a",$F28="A"),$F28,IF(AND('Encodage réponses Es'!$BN28="!",'Encodage réponses Es'!AR28=""),"!",IF('Encodage réponses Es'!AR28="","",'Encodage réponses Es'!AR28)))</f>
        <v/>
      </c>
      <c r="CP28" s="92" t="str">
        <f>IF(OR($F28="a",$F28="A"),$F28,IF(AND('Encodage réponses Es'!$BN28="!",'Encodage réponses Es'!AS28=""),"!",IF('Encodage réponses Es'!AS28="","",'Encodage réponses Es'!AS28)))</f>
        <v/>
      </c>
      <c r="CQ28" s="116" t="str">
        <f>IF(OR($F28="a",$F28="A"),$F28,IF(AND('Encodage réponses Es'!$BN28="!",'Encodage réponses Es'!AT28=""),"!",IF('Encodage réponses Es'!AT28="","",'Encodage réponses Es'!AT28)))</f>
        <v/>
      </c>
      <c r="CR28" s="92" t="str">
        <f>IF(OR($F28="a",$F28="A"),$F28,IF(AND('Encodage réponses Es'!$BN28="!",'Encodage réponses Es'!BB25=""),"!",IF('Encodage réponses Es'!BB28="","",'Encodage réponses Es'!BB28)))</f>
        <v/>
      </c>
      <c r="CS28" s="116" t="str">
        <f>IF(OR($F28="a",$F28="A"),$F28,IF(AND('Encodage réponses Es'!$BN28="!",'Encodage réponses Es'!BC25=""),"!",IF('Encodage réponses Es'!BC28="","",'Encodage réponses Es'!BC28)))</f>
        <v/>
      </c>
      <c r="CT28" s="92" t="str">
        <f>IF(OR($F28="a",$F28="A"),$F28,IF(AND('Encodage réponses Es'!$BN28="!",'Encodage réponses Es'!BD25=""),"!",IF('Encodage réponses Es'!BD28="","",'Encodage réponses Es'!BD28)))</f>
        <v/>
      </c>
      <c r="CU28" s="92" t="str">
        <f>IF(OR($F28="a",$F28="A"),$F28,IF(AND('Encodage réponses Es'!$BN28="!",'Encodage réponses Es'!BE25=""),"!",IF('Encodage réponses Es'!BE28="","",'Encodage réponses Es'!BE28)))</f>
        <v/>
      </c>
      <c r="CV28" s="237" t="str">
        <f>IF(OR($F28="a",$F28="A"),$F28,IF(AND('Encodage réponses Es'!$BN28="!",'Encodage réponses Es'!BF25=""),"!",IF('Encodage réponses Es'!BF28="","",'Encodage réponses Es'!BF28)))</f>
        <v/>
      </c>
      <c r="CW28" s="110" t="str">
        <f t="shared" si="28"/>
        <v/>
      </c>
      <c r="CX28" s="90" t="str">
        <f t="shared" si="29"/>
        <v/>
      </c>
    </row>
    <row r="29" spans="1:102" ht="11.25" customHeight="1" x14ac:dyDescent="0.2">
      <c r="A29" s="484"/>
      <c r="B29" s="485"/>
      <c r="C29" s="16">
        <v>25</v>
      </c>
      <c r="D29" s="299" t="str">
        <f>IF('Encodage réponses Es'!G29=0,"",'Encodage réponses Es'!G29)</f>
        <v/>
      </c>
      <c r="E29" s="403" t="str">
        <f>IF('Encodage réponses Es'!H29="","",'Encodage réponses Es'!H29)</f>
        <v/>
      </c>
      <c r="F29" s="298" t="str">
        <f>IF('Encodage réponses Es'!L29="","",'Encodage réponses Es'!L29)</f>
        <v/>
      </c>
      <c r="G29" s="58"/>
      <c r="H29" s="110" t="str">
        <f t="shared" si="0"/>
        <v/>
      </c>
      <c r="I29" s="397" t="str">
        <f t="shared" si="1"/>
        <v/>
      </c>
      <c r="J29" s="112"/>
      <c r="K29" s="110" t="str">
        <f t="shared" si="2"/>
        <v/>
      </c>
      <c r="L29" s="90" t="str">
        <f t="shared" si="3"/>
        <v/>
      </c>
      <c r="M29" s="112"/>
      <c r="N29" s="110" t="str">
        <f t="shared" si="4"/>
        <v/>
      </c>
      <c r="O29" s="90" t="str">
        <f t="shared" si="5"/>
        <v/>
      </c>
      <c r="P29" s="112"/>
      <c r="Q29" s="110" t="str">
        <f t="shared" si="6"/>
        <v/>
      </c>
      <c r="R29" s="90" t="str">
        <f t="shared" si="7"/>
        <v/>
      </c>
      <c r="S29" s="112"/>
      <c r="T29" s="110" t="str">
        <f t="shared" si="8"/>
        <v/>
      </c>
      <c r="U29" s="90" t="str">
        <f t="shared" si="9"/>
        <v/>
      </c>
      <c r="V29" s="112"/>
      <c r="W29" s="110" t="str">
        <f t="shared" si="10"/>
        <v/>
      </c>
      <c r="X29" s="90" t="str">
        <f t="shared" si="11"/>
        <v/>
      </c>
      <c r="Y29" s="112"/>
      <c r="Z29" s="110" t="str">
        <f t="shared" si="12"/>
        <v/>
      </c>
      <c r="AA29" s="90" t="str">
        <f t="shared" si="13"/>
        <v/>
      </c>
      <c r="AB29" s="112"/>
      <c r="AC29" s="110" t="str">
        <f>IF($BN29="a","absent(e)",IF(OR('Encodage réponses Es'!BQ29="",'Encodage réponses Es'!BR29=""),"",IF('Encodage réponses Es'!BN29="!","incomplet",'Encodage réponses Es'!BQ29+'Encodage réponses Es'!BR29/2)))</f>
        <v/>
      </c>
      <c r="AD29" s="90" t="str">
        <f t="shared" si="14"/>
        <v/>
      </c>
      <c r="AE29" s="366" t="str">
        <f>IF($BN29="a","absent(e)",IF(OR('Encodage réponses Es'!BO29="",'Encodage réponses Es'!BP29=""),"",IF('Encodage réponses Es'!BN29="!","incomplet",'Encodage réponses Es'!BO29+'Encodage réponses Es'!BP29/2)))</f>
        <v/>
      </c>
      <c r="AF29" s="343" t="str">
        <f t="shared" si="15"/>
        <v/>
      </c>
      <c r="AG29" s="110" t="str">
        <f>IF($BN29="a","absent(e)",IF(OR('Encodage réponses Es'!BS29="",'Encodage réponses Es'!BT29=""),"",IF('Encodage réponses Es'!BN29="!","incomplet",'Encodage réponses Es'!BS29+'Encodage réponses Es'!BT29/2)))</f>
        <v/>
      </c>
      <c r="AH29" s="90" t="str">
        <f t="shared" si="16"/>
        <v/>
      </c>
      <c r="AI29" s="110" t="str">
        <f>IF($BN29="a","absent(e)",IF(OR('Encodage réponses Es'!BU29="",'Encodage réponses Es'!BV29=""),"",IF('Encodage réponses Es'!BN29="!","incomplet",'Encodage réponses Es'!BU29+'Encodage réponses Es'!BV29/2)))</f>
        <v/>
      </c>
      <c r="AJ29" s="90" t="str">
        <f t="shared" si="17"/>
        <v/>
      </c>
      <c r="AK29" s="113"/>
      <c r="AL29" s="118" t="str">
        <f>IF(OR($F29="a",$F29="A"),$F29,IF(AND('Encodage réponses Es'!$BN29="!",'Encodage réponses Es'!M29=""),"!",IF('Encodage réponses Es'!M29="","",'Encodage réponses Es'!M29)))</f>
        <v/>
      </c>
      <c r="AM29" s="117" t="str">
        <f>IF(OR($F29="a",$F29="A"),$F29,IF(AND('Encodage réponses Es'!$BN29="!",'Encodage réponses Es'!N29=""),"!",IF('Encodage réponses Es'!N29="","",'Encodage réponses Es'!N29)))</f>
        <v/>
      </c>
      <c r="AN29" s="346" t="str">
        <f>IF(OR($F29="a",$F29="A"),$F29,IF(AND('Encodage réponses Es'!$BN29="!",'Encodage réponses Es'!O29=""),"!",IF('Encodage réponses Es'!O29="","",'Encodage réponses Es'!O29)))</f>
        <v/>
      </c>
      <c r="AO29" s="350" t="str">
        <f>IF(OR($F29="a",$F29="A"),$F29,IF(AND('Encodage réponses Es'!$BN29="!",'Encodage réponses Es'!P29=""),"!",IF('Encodage réponses Es'!P29="","",'Encodage réponses Es'!P29)))</f>
        <v/>
      </c>
      <c r="AP29" s="230" t="str">
        <f>IF(OR($F29="a",$F29="A"),$F29,IF(AND('Encodage réponses Es'!$BN29="!",'Encodage réponses Es'!Q29=""),"!",IF('Encodage réponses Es'!Q29="","",'Encodage réponses Es'!Q29)))</f>
        <v/>
      </c>
      <c r="AQ29" s="350" t="str">
        <f>IF(OR($F29="a",$F29="A"),$F29,IF(AND('Encodage réponses Es'!$BN29="!",'Encodage réponses Es'!AG29=""),"!",IF('Encodage réponses Es'!AG29="","",'Encodage réponses Es'!AG29)))</f>
        <v/>
      </c>
      <c r="AR29" s="120" t="str">
        <f>IF(OR($F29="a",$F29="A"),$F29,IF(AND('Encodage réponses Es'!$BN29="!",'Encodage réponses Es'!AH29=""),"!",IF('Encodage réponses Es'!AH29="","",'Encodage réponses Es'!AH29)))</f>
        <v/>
      </c>
      <c r="AS29" s="120" t="str">
        <f>IF(OR($F29="a",$F29="A"),$F29,IF(AND('Encodage réponses Es'!$BN29="!",'Encodage réponses Es'!AI29=""),"!",IF('Encodage réponses Es'!AI29="","",'Encodage réponses Es'!AI29)))</f>
        <v/>
      </c>
      <c r="AT29" s="120" t="str">
        <f>IF(OR($F29="a",$F29="A"),$F29,IF(AND('Encodage réponses Es'!$BN29="!",'Encodage réponses Es'!AU29=""),"!",IF('Encodage réponses Es'!AU29="","",'Encodage réponses Es'!AU29)))</f>
        <v/>
      </c>
      <c r="AU29" s="236" t="str">
        <f t="shared" si="18"/>
        <v/>
      </c>
      <c r="AV29" s="90" t="str">
        <f t="shared" si="19"/>
        <v/>
      </c>
      <c r="AW29" s="118" t="str">
        <f>IF(OR($F29="a",$F29="A"),$F29,IF(AND('Encodage réponses Es'!$BN29="!",'Encodage réponses Es'!BL29=""),"!",IF('Encodage réponses Es'!BL29="","",'Encodage réponses Es'!BL29)))</f>
        <v/>
      </c>
      <c r="AX29" s="232" t="str">
        <f>IF(OR($F29="a",$F29="A"),$F29,IF(AND('Encodage réponses Es'!$BN29="!",'Encodage réponses Es'!BM29=""),"!",IF('Encodage réponses Es'!BM29="","",'Encodage réponses Es'!BM29)))</f>
        <v/>
      </c>
      <c r="AY29" s="110" t="str">
        <f t="shared" si="20"/>
        <v/>
      </c>
      <c r="AZ29" s="90" t="str">
        <f t="shared" si="21"/>
        <v/>
      </c>
      <c r="BA29" s="118" t="str">
        <f>IF(OR($F29="a",$F29="A"),$F29,IF(AND('Encodage réponses Es'!$BN29="!",'Encodage réponses Es'!AQ29=""),"!",IF('Encodage réponses Es'!AQ29="","",'Encodage réponses Es'!AQ29)))</f>
        <v/>
      </c>
      <c r="BB29" s="117" t="str">
        <f>IF(OR($F29="a",$F29="A"),$F29,IF(AND('Encodage réponses Es'!$BN29="!",'Encodage réponses Es'!BG29=""),"!",IF('Encodage réponses Es'!BG29="","",'Encodage réponses Es'!BG29)))</f>
        <v/>
      </c>
      <c r="BC29" s="120" t="str">
        <f>IF(OR($F29="a",$F29="A"),$F29,IF(AND('Encodage réponses Es'!$BN29="!",'Encodage réponses Es'!BH29=""),"!",IF('Encodage réponses Es'!BH29="","",'Encodage réponses Es'!BH29)))</f>
        <v/>
      </c>
      <c r="BD29" s="117" t="str">
        <f>IF(OR($F29="a",$F29="A"),$F29,IF(AND('Encodage réponses Es'!$BN29="!",'Encodage réponses Es'!BI29=""),"!",IF('Encodage réponses Es'!BI29="","",'Encodage réponses Es'!BI29)))</f>
        <v/>
      </c>
      <c r="BE29" s="120" t="str">
        <f>IF(OR($F29="a",$F29="A"),$F29,IF(AND('Encodage réponses Es'!$BN29="!",'Encodage réponses Es'!BJ29=""),"!",IF('Encodage réponses Es'!BJ29="","",'Encodage réponses Es'!BJ29)))</f>
        <v/>
      </c>
      <c r="BF29" s="117" t="str">
        <f>IF(OR($F29="a",$F29="A"),$F29,IF(AND('Encodage réponses Es'!$BN29="!",'Encodage réponses Es'!BK29=""),"!",IF('Encodage réponses Es'!BK29="","",'Encodage réponses Es'!BK29)))</f>
        <v/>
      </c>
      <c r="BG29" s="110" t="str">
        <f t="shared" si="22"/>
        <v/>
      </c>
      <c r="BH29" s="90" t="str">
        <f t="shared" si="23"/>
        <v/>
      </c>
      <c r="BI29" s="170" t="str">
        <f>IF(OR($F29="a",$F29="A"),$F29,IF(AND('Encodage réponses Es'!$BN29="!",'Encodage réponses Es'!R29=""),"!",IF('Encodage réponses Es'!R29="","",'Encodage réponses Es'!R29)))</f>
        <v/>
      </c>
      <c r="BJ29" s="168" t="str">
        <f>IF(OR($F29="a",$F29="A"),$F29,IF(AND('Encodage réponses Es'!$BN29="!",'Encodage réponses Es'!S29=""),"!",IF('Encodage réponses Es'!S29="","",'Encodage réponses Es'!S29)))</f>
        <v/>
      </c>
      <c r="BK29" s="120" t="str">
        <f>IF(OR($F29="a",$F29="A"),$F29,IF(AND('Encodage réponses Es'!$BN29="!",'Encodage réponses Es'!T29=""),"!",IF('Encodage réponses Es'!T29="","",'Encodage réponses Es'!T29)))</f>
        <v/>
      </c>
      <c r="BL29" s="120" t="str">
        <f>IF(OR($F29="a",$F29="A"),$F29,IF(AND('Encodage réponses Es'!$BN29="!",'Encodage réponses Es'!U29=""),"!",IF('Encodage réponses Es'!U29="","",'Encodage réponses Es'!U29)))</f>
        <v/>
      </c>
      <c r="BM29" s="120" t="str">
        <f>IF(OR($F29="a",$F29="A"),$F29,IF(AND('Encodage réponses Es'!$BN29="!",'Encodage réponses Es'!V29=""),"!",IF('Encodage réponses Es'!V29="","",'Encodage réponses Es'!V29)))</f>
        <v/>
      </c>
      <c r="BN29" s="120" t="str">
        <f>IF(OR($F29="a",$F29="A"),$F29,IF(AND('Encodage réponses Es'!$BN29="!",'Encodage réponses Es'!W29=""),"!",IF('Encodage réponses Es'!W29="","",'Encodage réponses Es'!W29)))</f>
        <v/>
      </c>
      <c r="BO29" s="120" t="str">
        <f>IF(OR($F29="a",$F29="A"),$F29,IF(AND('Encodage réponses Es'!$BN29="!",'Encodage réponses Es'!X29=""),"!",IF('Encodage réponses Es'!X29="","",'Encodage réponses Es'!X29)))</f>
        <v/>
      </c>
      <c r="BP29" s="120" t="str">
        <f>IF(OR($F29="a",$F29="A"),$F29,IF(AND('Encodage réponses Es'!$BN29="!",'Encodage réponses Es'!Y29=""),"!",IF('Encodage réponses Es'!Y29="","",'Encodage réponses Es'!Y29)))</f>
        <v/>
      </c>
      <c r="BQ29" s="120" t="str">
        <f>IF(OR($F29="a",$F29="A"),$F29,IF(AND('Encodage réponses Es'!$BN29="!",'Encodage réponses Es'!Z29=""),"!",IF('Encodage réponses Es'!Z29="","",'Encodage réponses Es'!Z29)))</f>
        <v/>
      </c>
      <c r="BR29" s="120" t="str">
        <f>IF(OR($F29="a",$F29="A"),$F29,IF(AND('Encodage réponses Es'!$BN29="!",'Encodage réponses Es'!AO29=""),"!",IF('Encodage réponses Es'!AO29="","",'Encodage réponses Es'!AO29)))</f>
        <v/>
      </c>
      <c r="BS29" s="120" t="str">
        <f>IF(OR($F29="a",$F29="A"),$F29,IF(AND('Encodage réponses Es'!$BN29="!",'Encodage réponses Es'!AP29=""),"!",IF('Encodage réponses Es'!AP29="","",'Encodage réponses Es'!AP29)))</f>
        <v/>
      </c>
      <c r="BT29" s="120" t="str">
        <f>IF(OR($F29="a",$F29="A"),$F29,IF(AND('Encodage réponses Es'!$BN29="!",'Encodage réponses Es'!BA29=""),"!",IF('Encodage réponses Es'!BA29="","",'Encodage réponses Es'!BA29)))</f>
        <v/>
      </c>
      <c r="BU29" s="110" t="str">
        <f t="shared" si="24"/>
        <v/>
      </c>
      <c r="BV29" s="90" t="str">
        <f t="shared" si="25"/>
        <v/>
      </c>
      <c r="BW29" s="117" t="str">
        <f>IF(OR($F29="a",$F29="A"),$F29,IF(AND('Encodage réponses Es'!$BN29="!",'Encodage réponses Es'!AD29=""),"!",IF('Encodage réponses Es'!AD29="","",'Encodage réponses Es'!AD29)))</f>
        <v/>
      </c>
      <c r="BX29" s="117" t="str">
        <f>IF(OR($F29="a",$F29="A"),$F29,IF(AND('Encodage réponses Es'!$BN29="!",'Encodage réponses Es'!AE29=""),"!",IF('Encodage réponses Es'!AE29="","",'Encodage réponses Es'!AE29)))</f>
        <v/>
      </c>
      <c r="BY29" s="117" t="str">
        <f>IF(OR($F29="a",$F29="A"),$F29,IF(AND('Encodage réponses Es'!$BN29="!",'Encodage réponses Es'!AF29=""),"!",IF('Encodage réponses Es'!AF29="","",'Encodage réponses Es'!AF29)))</f>
        <v/>
      </c>
      <c r="BZ29" s="117" t="str">
        <f>IF(OR($F29="a",$F29="A"),$F29,IF(AND('Encodage réponses Es'!$BN29="!",'Encodage réponses Es'!AN29=""),"!",IF('Encodage réponses Es'!AN29="","",'Encodage réponses Es'!AN29)))</f>
        <v/>
      </c>
      <c r="CA29" s="117" t="str">
        <f>IF(OR($F29="a",$F29="A"),$F29,IF(AND('Encodage réponses Es'!$BN29="!",'Encodage réponses Es'!AV29=""),"!",IF('Encodage réponses Es'!AV29="","",'Encodage réponses Es'!AV29)))</f>
        <v/>
      </c>
      <c r="CB29" s="116" t="str">
        <f>IF(OR($F29="a",$F29="A"),$F29,IF(AND('Encodage réponses Es'!$BN29="!",'Encodage réponses Es'!AW29=""),"!",IF('Encodage réponses Es'!AW29="","",'Encodage réponses Es'!AW29)))</f>
        <v/>
      </c>
      <c r="CC29" s="92" t="str">
        <f>IF(OR($F29="a",$F29="A"),$F29,IF(AND('Encodage réponses Es'!$BN29="!",'Encodage réponses Es'!AX29=""),"!",IF('Encodage réponses Es'!AX29="","",'Encodage réponses Es'!AX29)))</f>
        <v/>
      </c>
      <c r="CD29" s="92" t="str">
        <f>IF(OR($F29="a",$F29="A"),$F29,IF(AND('Encodage réponses Es'!$BN29="!",'Encodage réponses Es'!AY29=""),"!",IF('Encodage réponses Es'!AY29="","",'Encodage réponses Es'!AY29)))</f>
        <v/>
      </c>
      <c r="CE29" s="237" t="str">
        <f>IF(OR($F29="a",$F29="A"),$F29,IF(AND('Encodage réponses Es'!$BN29="!",'Encodage réponses Es'!AZ29=""),"!",IF('Encodage réponses Es'!AZ29="","",'Encodage réponses Es'!AZ29)))</f>
        <v/>
      </c>
      <c r="CF29" s="110" t="str">
        <f t="shared" si="26"/>
        <v/>
      </c>
      <c r="CG29" s="90" t="str">
        <f t="shared" si="27"/>
        <v/>
      </c>
      <c r="CH29" s="117" t="str">
        <f>IF(OR($F29="a",$F29="A"),$F29,IF(AND('Encodage réponses Es'!$BN29="!",'Encodage réponses Es'!AA29=""),"!",IF('Encodage réponses Es'!AA29="","",'Encodage réponses Es'!AA29)))</f>
        <v/>
      </c>
      <c r="CI29" s="117" t="str">
        <f>IF(OR($F29="a",$F29="A"),$F29,IF(AND('Encodage réponses Es'!$BN29="!",'Encodage réponses Es'!AB29=""),"!",IF('Encodage réponses Es'!AB29="","",'Encodage réponses Es'!AB29)))</f>
        <v/>
      </c>
      <c r="CJ29" s="117" t="str">
        <f>IF(OR($F29="a",$F29="A"),$F29,IF(AND('Encodage réponses Es'!$BN29="!",'Encodage réponses Es'!AC29=""),"!",IF('Encodage réponses Es'!AC29="","",'Encodage réponses Es'!AC29)))</f>
        <v/>
      </c>
      <c r="CK29" s="117" t="str">
        <f>IF(OR($F29="a",$F29="A"),$F29,IF(AND('Encodage réponses Es'!$BN29="!",'Encodage réponses Es'!AJ29=""),"!",IF('Encodage réponses Es'!AJ29="","",'Encodage réponses Es'!AJ29)))</f>
        <v/>
      </c>
      <c r="CL29" s="117" t="str">
        <f>IF(OR($F29="a",$F29="A"),$F29,IF(AND('Encodage réponses Es'!$BN29="!",'Encodage réponses Es'!AK29=""),"!",IF('Encodage réponses Es'!AK29="","",'Encodage réponses Es'!AK29)))</f>
        <v/>
      </c>
      <c r="CM29" s="116" t="str">
        <f>IF(OR($F29="a",$F29="A"),$F29,IF(AND('Encodage réponses Es'!$BN29="!",'Encodage réponses Es'!AL29=""),"!",IF('Encodage réponses Es'!AL29="","",'Encodage réponses Es'!AL29)))</f>
        <v/>
      </c>
      <c r="CN29" s="92" t="str">
        <f>IF(OR($F29="a",$F29="A"),$F29,IF(AND('Encodage réponses Es'!$BN29="!",'Encodage réponses Es'!AM29=""),"!",IF('Encodage réponses Es'!AM29="","",'Encodage réponses Es'!AM29)))</f>
        <v/>
      </c>
      <c r="CO29" s="116" t="str">
        <f>IF(OR($F29="a",$F29="A"),$F29,IF(AND('Encodage réponses Es'!$BN29="!",'Encodage réponses Es'!AR29=""),"!",IF('Encodage réponses Es'!AR29="","",'Encodage réponses Es'!AR29)))</f>
        <v/>
      </c>
      <c r="CP29" s="92" t="str">
        <f>IF(OR($F29="a",$F29="A"),$F29,IF(AND('Encodage réponses Es'!$BN29="!",'Encodage réponses Es'!AS29=""),"!",IF('Encodage réponses Es'!AS29="","",'Encodage réponses Es'!AS29)))</f>
        <v/>
      </c>
      <c r="CQ29" s="116" t="str">
        <f>IF(OR($F29="a",$F29="A"),$F29,IF(AND('Encodage réponses Es'!$BN29="!",'Encodage réponses Es'!AT29=""),"!",IF('Encodage réponses Es'!AT29="","",'Encodage réponses Es'!AT29)))</f>
        <v/>
      </c>
      <c r="CR29" s="92" t="str">
        <f>IF(OR($F29="a",$F29="A"),$F29,IF(AND('Encodage réponses Es'!$BN29="!",'Encodage réponses Es'!BB26=""),"!",IF('Encodage réponses Es'!BB29="","",'Encodage réponses Es'!BB29)))</f>
        <v/>
      </c>
      <c r="CS29" s="116" t="str">
        <f>IF(OR($F29="a",$F29="A"),$F29,IF(AND('Encodage réponses Es'!$BN29="!",'Encodage réponses Es'!BC26=""),"!",IF('Encodage réponses Es'!BC29="","",'Encodage réponses Es'!BC29)))</f>
        <v/>
      </c>
      <c r="CT29" s="92" t="str">
        <f>IF(OR($F29="a",$F29="A"),$F29,IF(AND('Encodage réponses Es'!$BN29="!",'Encodage réponses Es'!BD26=""),"!",IF('Encodage réponses Es'!BD29="","",'Encodage réponses Es'!BD29)))</f>
        <v/>
      </c>
      <c r="CU29" s="92" t="str">
        <f>IF(OR($F29="a",$F29="A"),$F29,IF(AND('Encodage réponses Es'!$BN29="!",'Encodage réponses Es'!BE26=""),"!",IF('Encodage réponses Es'!BE29="","",'Encodage réponses Es'!BE29)))</f>
        <v/>
      </c>
      <c r="CV29" s="237" t="str">
        <f>IF(OR($F29="a",$F29="A"),$F29,IF(AND('Encodage réponses Es'!$BN29="!",'Encodage réponses Es'!BF26=""),"!",IF('Encodage réponses Es'!BF29="","",'Encodage réponses Es'!BF29)))</f>
        <v/>
      </c>
      <c r="CW29" s="110" t="str">
        <f t="shared" si="28"/>
        <v/>
      </c>
      <c r="CX29" s="90" t="str">
        <f t="shared" si="29"/>
        <v/>
      </c>
    </row>
    <row r="30" spans="1:102" ht="11.25" customHeight="1" x14ac:dyDescent="0.2">
      <c r="A30" s="484"/>
      <c r="B30" s="485"/>
      <c r="C30" s="16">
        <v>26</v>
      </c>
      <c r="D30" s="299" t="str">
        <f>IF('Encodage réponses Es'!G30=0,"",'Encodage réponses Es'!G30)</f>
        <v/>
      </c>
      <c r="E30" s="403" t="str">
        <f>IF('Encodage réponses Es'!H30="","",'Encodage réponses Es'!H30)</f>
        <v/>
      </c>
      <c r="F30" s="298" t="str">
        <f>IF('Encodage réponses Es'!L30="","",'Encodage réponses Es'!L30)</f>
        <v/>
      </c>
      <c r="G30" s="58"/>
      <c r="H30" s="110" t="str">
        <f t="shared" si="0"/>
        <v/>
      </c>
      <c r="I30" s="397" t="str">
        <f t="shared" si="1"/>
        <v/>
      </c>
      <c r="J30" s="112"/>
      <c r="K30" s="110" t="str">
        <f t="shared" si="2"/>
        <v/>
      </c>
      <c r="L30" s="90" t="str">
        <f t="shared" si="3"/>
        <v/>
      </c>
      <c r="M30" s="112"/>
      <c r="N30" s="110" t="str">
        <f t="shared" si="4"/>
        <v/>
      </c>
      <c r="O30" s="90" t="str">
        <f t="shared" si="5"/>
        <v/>
      </c>
      <c r="P30" s="112"/>
      <c r="Q30" s="110" t="str">
        <f t="shared" si="6"/>
        <v/>
      </c>
      <c r="R30" s="90" t="str">
        <f t="shared" si="7"/>
        <v/>
      </c>
      <c r="S30" s="112"/>
      <c r="T30" s="110" t="str">
        <f t="shared" si="8"/>
        <v/>
      </c>
      <c r="U30" s="90" t="str">
        <f t="shared" si="9"/>
        <v/>
      </c>
      <c r="V30" s="112"/>
      <c r="W30" s="110" t="str">
        <f t="shared" si="10"/>
        <v/>
      </c>
      <c r="X30" s="90" t="str">
        <f t="shared" si="11"/>
        <v/>
      </c>
      <c r="Y30" s="112"/>
      <c r="Z30" s="110" t="str">
        <f t="shared" si="12"/>
        <v/>
      </c>
      <c r="AA30" s="90" t="str">
        <f t="shared" si="13"/>
        <v/>
      </c>
      <c r="AB30" s="112"/>
      <c r="AC30" s="110" t="str">
        <f>IF($BN30="a","absent(e)",IF(OR('Encodage réponses Es'!BQ30="",'Encodage réponses Es'!BR30=""),"",IF('Encodage réponses Es'!BN30="!","incomplet",'Encodage réponses Es'!BQ30+'Encodage réponses Es'!BR30/2)))</f>
        <v/>
      </c>
      <c r="AD30" s="90" t="str">
        <f t="shared" si="14"/>
        <v/>
      </c>
      <c r="AE30" s="366" t="str">
        <f>IF($BN30="a","absent(e)",IF(OR('Encodage réponses Es'!BO30="",'Encodage réponses Es'!BP30=""),"",IF('Encodage réponses Es'!BN30="!","incomplet",'Encodage réponses Es'!BO30+'Encodage réponses Es'!BP30/2)))</f>
        <v/>
      </c>
      <c r="AF30" s="343" t="str">
        <f t="shared" si="15"/>
        <v/>
      </c>
      <c r="AG30" s="110" t="str">
        <f>IF($BN30="a","absent(e)",IF(OR('Encodage réponses Es'!BS30="",'Encodage réponses Es'!BT30=""),"",IF('Encodage réponses Es'!BN30="!","incomplet",'Encodage réponses Es'!BS30+'Encodage réponses Es'!BT30/2)))</f>
        <v/>
      </c>
      <c r="AH30" s="90" t="str">
        <f t="shared" si="16"/>
        <v/>
      </c>
      <c r="AI30" s="110" t="str">
        <f>IF($BN30="a","absent(e)",IF(OR('Encodage réponses Es'!BU30="",'Encodage réponses Es'!BV30=""),"",IF('Encodage réponses Es'!BN30="!","incomplet",'Encodage réponses Es'!BU30+'Encodage réponses Es'!BV30/2)))</f>
        <v/>
      </c>
      <c r="AJ30" s="90" t="str">
        <f t="shared" si="17"/>
        <v/>
      </c>
      <c r="AK30" s="113"/>
      <c r="AL30" s="118" t="str">
        <f>IF(OR($F30="a",$F30="A"),$F30,IF(AND('Encodage réponses Es'!$BN30="!",'Encodage réponses Es'!M30=""),"!",IF('Encodage réponses Es'!M30="","",'Encodage réponses Es'!M30)))</f>
        <v/>
      </c>
      <c r="AM30" s="117" t="str">
        <f>IF(OR($F30="a",$F30="A"),$F30,IF(AND('Encodage réponses Es'!$BN30="!",'Encodage réponses Es'!N30=""),"!",IF('Encodage réponses Es'!N30="","",'Encodage réponses Es'!N30)))</f>
        <v/>
      </c>
      <c r="AN30" s="346" t="str">
        <f>IF(OR($F30="a",$F30="A"),$F30,IF(AND('Encodage réponses Es'!$BN30="!",'Encodage réponses Es'!O30=""),"!",IF('Encodage réponses Es'!O30="","",'Encodage réponses Es'!O30)))</f>
        <v/>
      </c>
      <c r="AO30" s="350" t="str">
        <f>IF(OR($F30="a",$F30="A"),$F30,IF(AND('Encodage réponses Es'!$BN30="!",'Encodage réponses Es'!P30=""),"!",IF('Encodage réponses Es'!P30="","",'Encodage réponses Es'!P30)))</f>
        <v/>
      </c>
      <c r="AP30" s="230" t="str">
        <f>IF(OR($F30="a",$F30="A"),$F30,IF(AND('Encodage réponses Es'!$BN30="!",'Encodage réponses Es'!Q30=""),"!",IF('Encodage réponses Es'!Q30="","",'Encodage réponses Es'!Q30)))</f>
        <v/>
      </c>
      <c r="AQ30" s="350" t="str">
        <f>IF(OR($F30="a",$F30="A"),$F30,IF(AND('Encodage réponses Es'!$BN30="!",'Encodage réponses Es'!AG30=""),"!",IF('Encodage réponses Es'!AG30="","",'Encodage réponses Es'!AG30)))</f>
        <v/>
      </c>
      <c r="AR30" s="120" t="str">
        <f>IF(OR($F30="a",$F30="A"),$F30,IF(AND('Encodage réponses Es'!$BN30="!",'Encodage réponses Es'!AH30=""),"!",IF('Encodage réponses Es'!AH30="","",'Encodage réponses Es'!AH30)))</f>
        <v/>
      </c>
      <c r="AS30" s="120" t="str">
        <f>IF(OR($F30="a",$F30="A"),$F30,IF(AND('Encodage réponses Es'!$BN30="!",'Encodage réponses Es'!AI30=""),"!",IF('Encodage réponses Es'!AI30="","",'Encodage réponses Es'!AI30)))</f>
        <v/>
      </c>
      <c r="AT30" s="120" t="str">
        <f>IF(OR($F30="a",$F30="A"),$F30,IF(AND('Encodage réponses Es'!$BN30="!",'Encodage réponses Es'!AU30=""),"!",IF('Encodage réponses Es'!AU30="","",'Encodage réponses Es'!AU30)))</f>
        <v/>
      </c>
      <c r="AU30" s="236" t="str">
        <f t="shared" si="18"/>
        <v/>
      </c>
      <c r="AV30" s="90" t="str">
        <f t="shared" si="19"/>
        <v/>
      </c>
      <c r="AW30" s="118" t="str">
        <f>IF(OR($F30="a",$F30="A"),$F30,IF(AND('Encodage réponses Es'!$BN30="!",'Encodage réponses Es'!BL30=""),"!",IF('Encodage réponses Es'!BL30="","",'Encodage réponses Es'!BL30)))</f>
        <v/>
      </c>
      <c r="AX30" s="232" t="str">
        <f>IF(OR($F30="a",$F30="A"),$F30,IF(AND('Encodage réponses Es'!$BN30="!",'Encodage réponses Es'!BM30=""),"!",IF('Encodage réponses Es'!BM30="","",'Encodage réponses Es'!BM30)))</f>
        <v/>
      </c>
      <c r="AY30" s="110" t="str">
        <f t="shared" si="20"/>
        <v/>
      </c>
      <c r="AZ30" s="90" t="str">
        <f t="shared" si="21"/>
        <v/>
      </c>
      <c r="BA30" s="118" t="str">
        <f>IF(OR($F30="a",$F30="A"),$F30,IF(AND('Encodage réponses Es'!$BN30="!",'Encodage réponses Es'!AQ30=""),"!",IF('Encodage réponses Es'!AQ30="","",'Encodage réponses Es'!AQ30)))</f>
        <v/>
      </c>
      <c r="BB30" s="117" t="str">
        <f>IF(OR($F30="a",$F30="A"),$F30,IF(AND('Encodage réponses Es'!$BN30="!",'Encodage réponses Es'!BG30=""),"!",IF('Encodage réponses Es'!BG30="","",'Encodage réponses Es'!BG30)))</f>
        <v/>
      </c>
      <c r="BC30" s="120" t="str">
        <f>IF(OR($F30="a",$F30="A"),$F30,IF(AND('Encodage réponses Es'!$BN30="!",'Encodage réponses Es'!BH30=""),"!",IF('Encodage réponses Es'!BH30="","",'Encodage réponses Es'!BH30)))</f>
        <v/>
      </c>
      <c r="BD30" s="117" t="str">
        <f>IF(OR($F30="a",$F30="A"),$F30,IF(AND('Encodage réponses Es'!$BN30="!",'Encodage réponses Es'!BI30=""),"!",IF('Encodage réponses Es'!BI30="","",'Encodage réponses Es'!BI30)))</f>
        <v/>
      </c>
      <c r="BE30" s="120" t="str">
        <f>IF(OR($F30="a",$F30="A"),$F30,IF(AND('Encodage réponses Es'!$BN30="!",'Encodage réponses Es'!BJ30=""),"!",IF('Encodage réponses Es'!BJ30="","",'Encodage réponses Es'!BJ30)))</f>
        <v/>
      </c>
      <c r="BF30" s="117" t="str">
        <f>IF(OR($F30="a",$F30="A"),$F30,IF(AND('Encodage réponses Es'!$BN30="!",'Encodage réponses Es'!BK30=""),"!",IF('Encodage réponses Es'!BK30="","",'Encodage réponses Es'!BK30)))</f>
        <v/>
      </c>
      <c r="BG30" s="110" t="str">
        <f t="shared" si="22"/>
        <v/>
      </c>
      <c r="BH30" s="90" t="str">
        <f t="shared" si="23"/>
        <v/>
      </c>
      <c r="BI30" s="170" t="str">
        <f>IF(OR($F30="a",$F30="A"),$F30,IF(AND('Encodage réponses Es'!$BN30="!",'Encodage réponses Es'!R30=""),"!",IF('Encodage réponses Es'!R30="","",'Encodage réponses Es'!R30)))</f>
        <v/>
      </c>
      <c r="BJ30" s="168" t="str">
        <f>IF(OR($F30="a",$F30="A"),$F30,IF(AND('Encodage réponses Es'!$BN30="!",'Encodage réponses Es'!S30=""),"!",IF('Encodage réponses Es'!S30="","",'Encodage réponses Es'!S30)))</f>
        <v/>
      </c>
      <c r="BK30" s="120" t="str">
        <f>IF(OR($F30="a",$F30="A"),$F30,IF(AND('Encodage réponses Es'!$BN30="!",'Encodage réponses Es'!T30=""),"!",IF('Encodage réponses Es'!T30="","",'Encodage réponses Es'!T30)))</f>
        <v/>
      </c>
      <c r="BL30" s="120" t="str">
        <f>IF(OR($F30="a",$F30="A"),$F30,IF(AND('Encodage réponses Es'!$BN30="!",'Encodage réponses Es'!U30=""),"!",IF('Encodage réponses Es'!U30="","",'Encodage réponses Es'!U30)))</f>
        <v/>
      </c>
      <c r="BM30" s="120" t="str">
        <f>IF(OR($F30="a",$F30="A"),$F30,IF(AND('Encodage réponses Es'!$BN30="!",'Encodage réponses Es'!V30=""),"!",IF('Encodage réponses Es'!V30="","",'Encodage réponses Es'!V30)))</f>
        <v/>
      </c>
      <c r="BN30" s="120" t="str">
        <f>IF(OR($F30="a",$F30="A"),$F30,IF(AND('Encodage réponses Es'!$BN30="!",'Encodage réponses Es'!W30=""),"!",IF('Encodage réponses Es'!W30="","",'Encodage réponses Es'!W30)))</f>
        <v/>
      </c>
      <c r="BO30" s="120" t="str">
        <f>IF(OR($F30="a",$F30="A"),$F30,IF(AND('Encodage réponses Es'!$BN30="!",'Encodage réponses Es'!X30=""),"!",IF('Encodage réponses Es'!X30="","",'Encodage réponses Es'!X30)))</f>
        <v/>
      </c>
      <c r="BP30" s="120" t="str">
        <f>IF(OR($F30="a",$F30="A"),$F30,IF(AND('Encodage réponses Es'!$BN30="!",'Encodage réponses Es'!Y30=""),"!",IF('Encodage réponses Es'!Y30="","",'Encodage réponses Es'!Y30)))</f>
        <v/>
      </c>
      <c r="BQ30" s="120" t="str">
        <f>IF(OR($F30="a",$F30="A"),$F30,IF(AND('Encodage réponses Es'!$BN30="!",'Encodage réponses Es'!Z30=""),"!",IF('Encodage réponses Es'!Z30="","",'Encodage réponses Es'!Z30)))</f>
        <v/>
      </c>
      <c r="BR30" s="120" t="str">
        <f>IF(OR($F30="a",$F30="A"),$F30,IF(AND('Encodage réponses Es'!$BN30="!",'Encodage réponses Es'!AO30=""),"!",IF('Encodage réponses Es'!AO30="","",'Encodage réponses Es'!AO30)))</f>
        <v/>
      </c>
      <c r="BS30" s="120" t="str">
        <f>IF(OR($F30="a",$F30="A"),$F30,IF(AND('Encodage réponses Es'!$BN30="!",'Encodage réponses Es'!AP30=""),"!",IF('Encodage réponses Es'!AP30="","",'Encodage réponses Es'!AP30)))</f>
        <v/>
      </c>
      <c r="BT30" s="120" t="str">
        <f>IF(OR($F30="a",$F30="A"),$F30,IF(AND('Encodage réponses Es'!$BN30="!",'Encodage réponses Es'!BA30=""),"!",IF('Encodage réponses Es'!BA30="","",'Encodage réponses Es'!BA30)))</f>
        <v/>
      </c>
      <c r="BU30" s="110" t="str">
        <f t="shared" si="24"/>
        <v/>
      </c>
      <c r="BV30" s="90" t="str">
        <f t="shared" si="25"/>
        <v/>
      </c>
      <c r="BW30" s="117" t="str">
        <f>IF(OR($F30="a",$F30="A"),$F30,IF(AND('Encodage réponses Es'!$BN30="!",'Encodage réponses Es'!AD30=""),"!",IF('Encodage réponses Es'!AD30="","",'Encodage réponses Es'!AD30)))</f>
        <v/>
      </c>
      <c r="BX30" s="117" t="str">
        <f>IF(OR($F30="a",$F30="A"),$F30,IF(AND('Encodage réponses Es'!$BN30="!",'Encodage réponses Es'!AE30=""),"!",IF('Encodage réponses Es'!AE30="","",'Encodage réponses Es'!AE30)))</f>
        <v/>
      </c>
      <c r="BY30" s="117" t="str">
        <f>IF(OR($F30="a",$F30="A"),$F30,IF(AND('Encodage réponses Es'!$BN30="!",'Encodage réponses Es'!AF30=""),"!",IF('Encodage réponses Es'!AF30="","",'Encodage réponses Es'!AF30)))</f>
        <v/>
      </c>
      <c r="BZ30" s="117" t="str">
        <f>IF(OR($F30="a",$F30="A"),$F30,IF(AND('Encodage réponses Es'!$BN30="!",'Encodage réponses Es'!AN30=""),"!",IF('Encodage réponses Es'!AN30="","",'Encodage réponses Es'!AN30)))</f>
        <v/>
      </c>
      <c r="CA30" s="117" t="str">
        <f>IF(OR($F30="a",$F30="A"),$F30,IF(AND('Encodage réponses Es'!$BN30="!",'Encodage réponses Es'!AV30=""),"!",IF('Encodage réponses Es'!AV30="","",'Encodage réponses Es'!AV30)))</f>
        <v/>
      </c>
      <c r="CB30" s="116" t="str">
        <f>IF(OR($F30="a",$F30="A"),$F30,IF(AND('Encodage réponses Es'!$BN30="!",'Encodage réponses Es'!AW30=""),"!",IF('Encodage réponses Es'!AW30="","",'Encodage réponses Es'!AW30)))</f>
        <v/>
      </c>
      <c r="CC30" s="92" t="str">
        <f>IF(OR($F30="a",$F30="A"),$F30,IF(AND('Encodage réponses Es'!$BN30="!",'Encodage réponses Es'!AX30=""),"!",IF('Encodage réponses Es'!AX30="","",'Encodage réponses Es'!AX30)))</f>
        <v/>
      </c>
      <c r="CD30" s="92" t="str">
        <f>IF(OR($F30="a",$F30="A"),$F30,IF(AND('Encodage réponses Es'!$BN30="!",'Encodage réponses Es'!AY30=""),"!",IF('Encodage réponses Es'!AY30="","",'Encodage réponses Es'!AY30)))</f>
        <v/>
      </c>
      <c r="CE30" s="237" t="str">
        <f>IF(OR($F30="a",$F30="A"),$F30,IF(AND('Encodage réponses Es'!$BN30="!",'Encodage réponses Es'!AZ30=""),"!",IF('Encodage réponses Es'!AZ30="","",'Encodage réponses Es'!AZ30)))</f>
        <v/>
      </c>
      <c r="CF30" s="110" t="str">
        <f t="shared" si="26"/>
        <v/>
      </c>
      <c r="CG30" s="90" t="str">
        <f t="shared" si="27"/>
        <v/>
      </c>
      <c r="CH30" s="117" t="str">
        <f>IF(OR($F30="a",$F30="A"),$F30,IF(AND('Encodage réponses Es'!$BN30="!",'Encodage réponses Es'!AA30=""),"!",IF('Encodage réponses Es'!AA30="","",'Encodage réponses Es'!AA30)))</f>
        <v/>
      </c>
      <c r="CI30" s="117" t="str">
        <f>IF(OR($F30="a",$F30="A"),$F30,IF(AND('Encodage réponses Es'!$BN30="!",'Encodage réponses Es'!AB30=""),"!",IF('Encodage réponses Es'!AB30="","",'Encodage réponses Es'!AB30)))</f>
        <v/>
      </c>
      <c r="CJ30" s="117" t="str">
        <f>IF(OR($F30="a",$F30="A"),$F30,IF(AND('Encodage réponses Es'!$BN30="!",'Encodage réponses Es'!AC30=""),"!",IF('Encodage réponses Es'!AC30="","",'Encodage réponses Es'!AC30)))</f>
        <v/>
      </c>
      <c r="CK30" s="117" t="str">
        <f>IF(OR($F30="a",$F30="A"),$F30,IF(AND('Encodage réponses Es'!$BN30="!",'Encodage réponses Es'!AJ30=""),"!",IF('Encodage réponses Es'!AJ30="","",'Encodage réponses Es'!AJ30)))</f>
        <v/>
      </c>
      <c r="CL30" s="117" t="str">
        <f>IF(OR($F30="a",$F30="A"),$F30,IF(AND('Encodage réponses Es'!$BN30="!",'Encodage réponses Es'!AK30=""),"!",IF('Encodage réponses Es'!AK30="","",'Encodage réponses Es'!AK30)))</f>
        <v/>
      </c>
      <c r="CM30" s="116" t="str">
        <f>IF(OR($F30="a",$F30="A"),$F30,IF(AND('Encodage réponses Es'!$BN30="!",'Encodage réponses Es'!AL30=""),"!",IF('Encodage réponses Es'!AL30="","",'Encodage réponses Es'!AL30)))</f>
        <v/>
      </c>
      <c r="CN30" s="92" t="str">
        <f>IF(OR($F30="a",$F30="A"),$F30,IF(AND('Encodage réponses Es'!$BN30="!",'Encodage réponses Es'!AM30=""),"!",IF('Encodage réponses Es'!AM30="","",'Encodage réponses Es'!AM30)))</f>
        <v/>
      </c>
      <c r="CO30" s="116" t="str">
        <f>IF(OR($F30="a",$F30="A"),$F30,IF(AND('Encodage réponses Es'!$BN30="!",'Encodage réponses Es'!AR30=""),"!",IF('Encodage réponses Es'!AR30="","",'Encodage réponses Es'!AR30)))</f>
        <v/>
      </c>
      <c r="CP30" s="92" t="str">
        <f>IF(OR($F30="a",$F30="A"),$F30,IF(AND('Encodage réponses Es'!$BN30="!",'Encodage réponses Es'!AS30=""),"!",IF('Encodage réponses Es'!AS30="","",'Encodage réponses Es'!AS30)))</f>
        <v/>
      </c>
      <c r="CQ30" s="116" t="str">
        <f>IF(OR($F30="a",$F30="A"),$F30,IF(AND('Encodage réponses Es'!$BN30="!",'Encodage réponses Es'!AT30=""),"!",IF('Encodage réponses Es'!AT30="","",'Encodage réponses Es'!AT30)))</f>
        <v/>
      </c>
      <c r="CR30" s="92" t="str">
        <f>IF(OR($F30="a",$F30="A"),$F30,IF(AND('Encodage réponses Es'!$BN30="!",'Encodage réponses Es'!BB27=""),"!",IF('Encodage réponses Es'!BB30="","",'Encodage réponses Es'!BB30)))</f>
        <v/>
      </c>
      <c r="CS30" s="116" t="str">
        <f>IF(OR($F30="a",$F30="A"),$F30,IF(AND('Encodage réponses Es'!$BN30="!",'Encodage réponses Es'!BC27=""),"!",IF('Encodage réponses Es'!BC30="","",'Encodage réponses Es'!BC30)))</f>
        <v/>
      </c>
      <c r="CT30" s="92" t="str">
        <f>IF(OR($F30="a",$F30="A"),$F30,IF(AND('Encodage réponses Es'!$BN30="!",'Encodage réponses Es'!BD27=""),"!",IF('Encodage réponses Es'!BD30="","",'Encodage réponses Es'!BD30)))</f>
        <v/>
      </c>
      <c r="CU30" s="92" t="str">
        <f>IF(OR($F30="a",$F30="A"),$F30,IF(AND('Encodage réponses Es'!$BN30="!",'Encodage réponses Es'!BE27=""),"!",IF('Encodage réponses Es'!BE30="","",'Encodage réponses Es'!BE30)))</f>
        <v/>
      </c>
      <c r="CV30" s="237" t="str">
        <f>IF(OR($F30="a",$F30="A"),$F30,IF(AND('Encodage réponses Es'!$BN30="!",'Encodage réponses Es'!BF27=""),"!",IF('Encodage réponses Es'!BF30="","",'Encodage réponses Es'!BF30)))</f>
        <v/>
      </c>
      <c r="CW30" s="110" t="str">
        <f t="shared" si="28"/>
        <v/>
      </c>
      <c r="CX30" s="90" t="str">
        <f t="shared" si="29"/>
        <v/>
      </c>
    </row>
    <row r="31" spans="1:102" ht="11.25" customHeight="1" x14ac:dyDescent="0.2">
      <c r="A31" s="484"/>
      <c r="B31" s="485"/>
      <c r="C31" s="16">
        <v>27</v>
      </c>
      <c r="D31" s="299" t="str">
        <f>IF('Encodage réponses Es'!G31=0,"",'Encodage réponses Es'!G31)</f>
        <v/>
      </c>
      <c r="E31" s="403" t="str">
        <f>IF('Encodage réponses Es'!H31="","",'Encodage réponses Es'!H31)</f>
        <v/>
      </c>
      <c r="F31" s="298" t="str">
        <f>IF('Encodage réponses Es'!L31="","",'Encodage réponses Es'!L31)</f>
        <v/>
      </c>
      <c r="G31" s="58"/>
      <c r="H31" s="110" t="str">
        <f t="shared" si="0"/>
        <v/>
      </c>
      <c r="I31" s="397" t="str">
        <f t="shared" si="1"/>
        <v/>
      </c>
      <c r="J31" s="112"/>
      <c r="K31" s="110" t="str">
        <f t="shared" si="2"/>
        <v/>
      </c>
      <c r="L31" s="90" t="str">
        <f t="shared" si="3"/>
        <v/>
      </c>
      <c r="M31" s="112"/>
      <c r="N31" s="110" t="str">
        <f t="shared" si="4"/>
        <v/>
      </c>
      <c r="O31" s="90" t="str">
        <f t="shared" si="5"/>
        <v/>
      </c>
      <c r="P31" s="112"/>
      <c r="Q31" s="110" t="str">
        <f t="shared" si="6"/>
        <v/>
      </c>
      <c r="R31" s="90" t="str">
        <f t="shared" si="7"/>
        <v/>
      </c>
      <c r="S31" s="112"/>
      <c r="T31" s="110" t="str">
        <f t="shared" si="8"/>
        <v/>
      </c>
      <c r="U31" s="90" t="str">
        <f t="shared" si="9"/>
        <v/>
      </c>
      <c r="V31" s="112"/>
      <c r="W31" s="110" t="str">
        <f t="shared" si="10"/>
        <v/>
      </c>
      <c r="X31" s="90" t="str">
        <f t="shared" si="11"/>
        <v/>
      </c>
      <c r="Y31" s="112"/>
      <c r="Z31" s="110" t="str">
        <f t="shared" si="12"/>
        <v/>
      </c>
      <c r="AA31" s="90" t="str">
        <f t="shared" si="13"/>
        <v/>
      </c>
      <c r="AB31" s="112"/>
      <c r="AC31" s="110" t="str">
        <f>IF($BN31="a","absent(e)",IF(OR('Encodage réponses Es'!BQ31="",'Encodage réponses Es'!BR31=""),"",IF('Encodage réponses Es'!BN31="!","incomplet",'Encodage réponses Es'!BQ31+'Encodage réponses Es'!BR31/2)))</f>
        <v/>
      </c>
      <c r="AD31" s="90" t="str">
        <f t="shared" si="14"/>
        <v/>
      </c>
      <c r="AE31" s="366" t="str">
        <f>IF($BN31="a","absent(e)",IF(OR('Encodage réponses Es'!BO31="",'Encodage réponses Es'!BP31=""),"",IF('Encodage réponses Es'!BN31="!","incomplet",'Encodage réponses Es'!BO31+'Encodage réponses Es'!BP31/2)))</f>
        <v/>
      </c>
      <c r="AF31" s="343" t="str">
        <f t="shared" si="15"/>
        <v/>
      </c>
      <c r="AG31" s="110" t="str">
        <f>IF($BN31="a","absent(e)",IF(OR('Encodage réponses Es'!BS31="",'Encodage réponses Es'!BT31=""),"",IF('Encodage réponses Es'!BN31="!","incomplet",'Encodage réponses Es'!BS31+'Encodage réponses Es'!BT31/2)))</f>
        <v/>
      </c>
      <c r="AH31" s="90" t="str">
        <f t="shared" si="16"/>
        <v/>
      </c>
      <c r="AI31" s="110" t="str">
        <f>IF($BN31="a","absent(e)",IF(OR('Encodage réponses Es'!BU31="",'Encodage réponses Es'!BV31=""),"",IF('Encodage réponses Es'!BN31="!","incomplet",'Encodage réponses Es'!BU31+'Encodage réponses Es'!BV31/2)))</f>
        <v/>
      </c>
      <c r="AJ31" s="90" t="str">
        <f t="shared" si="17"/>
        <v/>
      </c>
      <c r="AK31" s="113"/>
      <c r="AL31" s="118" t="str">
        <f>IF(OR($F31="a",$F31="A"),$F31,IF(AND('Encodage réponses Es'!$BN31="!",'Encodage réponses Es'!M31=""),"!",IF('Encodage réponses Es'!M31="","",'Encodage réponses Es'!M31)))</f>
        <v/>
      </c>
      <c r="AM31" s="117" t="str">
        <f>IF(OR($F31="a",$F31="A"),$F31,IF(AND('Encodage réponses Es'!$BN31="!",'Encodage réponses Es'!N31=""),"!",IF('Encodage réponses Es'!N31="","",'Encodage réponses Es'!N31)))</f>
        <v/>
      </c>
      <c r="AN31" s="346" t="str">
        <f>IF(OR($F31="a",$F31="A"),$F31,IF(AND('Encodage réponses Es'!$BN31="!",'Encodage réponses Es'!O31=""),"!",IF('Encodage réponses Es'!O31="","",'Encodage réponses Es'!O31)))</f>
        <v/>
      </c>
      <c r="AO31" s="350" t="str">
        <f>IF(OR($F31="a",$F31="A"),$F31,IF(AND('Encodage réponses Es'!$BN31="!",'Encodage réponses Es'!P31=""),"!",IF('Encodage réponses Es'!P31="","",'Encodage réponses Es'!P31)))</f>
        <v/>
      </c>
      <c r="AP31" s="230" t="str">
        <f>IF(OR($F31="a",$F31="A"),$F31,IF(AND('Encodage réponses Es'!$BN31="!",'Encodage réponses Es'!Q31=""),"!",IF('Encodage réponses Es'!Q31="","",'Encodage réponses Es'!Q31)))</f>
        <v/>
      </c>
      <c r="AQ31" s="350" t="str">
        <f>IF(OR($F31="a",$F31="A"),$F31,IF(AND('Encodage réponses Es'!$BN31="!",'Encodage réponses Es'!AG31=""),"!",IF('Encodage réponses Es'!AG31="","",'Encodage réponses Es'!AG31)))</f>
        <v/>
      </c>
      <c r="AR31" s="120" t="str">
        <f>IF(OR($F31="a",$F31="A"),$F31,IF(AND('Encodage réponses Es'!$BN31="!",'Encodage réponses Es'!AH31=""),"!",IF('Encodage réponses Es'!AH31="","",'Encodage réponses Es'!AH31)))</f>
        <v/>
      </c>
      <c r="AS31" s="120" t="str">
        <f>IF(OR($F31="a",$F31="A"),$F31,IF(AND('Encodage réponses Es'!$BN31="!",'Encodage réponses Es'!AI31=""),"!",IF('Encodage réponses Es'!AI31="","",'Encodage réponses Es'!AI31)))</f>
        <v/>
      </c>
      <c r="AT31" s="120" t="str">
        <f>IF(OR($F31="a",$F31="A"),$F31,IF(AND('Encodage réponses Es'!$BN31="!",'Encodage réponses Es'!AU31=""),"!",IF('Encodage réponses Es'!AU31="","",'Encodage réponses Es'!AU31)))</f>
        <v/>
      </c>
      <c r="AU31" s="236" t="str">
        <f t="shared" si="18"/>
        <v/>
      </c>
      <c r="AV31" s="90" t="str">
        <f t="shared" si="19"/>
        <v/>
      </c>
      <c r="AW31" s="118" t="str">
        <f>IF(OR($F31="a",$F31="A"),$F31,IF(AND('Encodage réponses Es'!$BN31="!",'Encodage réponses Es'!BL31=""),"!",IF('Encodage réponses Es'!BL31="","",'Encodage réponses Es'!BL31)))</f>
        <v/>
      </c>
      <c r="AX31" s="232" t="str">
        <f>IF(OR($F31="a",$F31="A"),$F31,IF(AND('Encodage réponses Es'!$BN31="!",'Encodage réponses Es'!BM31=""),"!",IF('Encodage réponses Es'!BM31="","",'Encodage réponses Es'!BM31)))</f>
        <v/>
      </c>
      <c r="AY31" s="110" t="str">
        <f t="shared" si="20"/>
        <v/>
      </c>
      <c r="AZ31" s="90" t="str">
        <f t="shared" si="21"/>
        <v/>
      </c>
      <c r="BA31" s="118" t="str">
        <f>IF(OR($F31="a",$F31="A"),$F31,IF(AND('Encodage réponses Es'!$BN31="!",'Encodage réponses Es'!AQ31=""),"!",IF('Encodage réponses Es'!AQ31="","",'Encodage réponses Es'!AQ31)))</f>
        <v/>
      </c>
      <c r="BB31" s="117" t="str">
        <f>IF(OR($F31="a",$F31="A"),$F31,IF(AND('Encodage réponses Es'!$BN31="!",'Encodage réponses Es'!BG31=""),"!",IF('Encodage réponses Es'!BG31="","",'Encodage réponses Es'!BG31)))</f>
        <v/>
      </c>
      <c r="BC31" s="120" t="str">
        <f>IF(OR($F31="a",$F31="A"),$F31,IF(AND('Encodage réponses Es'!$BN31="!",'Encodage réponses Es'!BH31=""),"!",IF('Encodage réponses Es'!BH31="","",'Encodage réponses Es'!BH31)))</f>
        <v/>
      </c>
      <c r="BD31" s="117" t="str">
        <f>IF(OR($F31="a",$F31="A"),$F31,IF(AND('Encodage réponses Es'!$BN31="!",'Encodage réponses Es'!BI31=""),"!",IF('Encodage réponses Es'!BI31="","",'Encodage réponses Es'!BI31)))</f>
        <v/>
      </c>
      <c r="BE31" s="120" t="str">
        <f>IF(OR($F31="a",$F31="A"),$F31,IF(AND('Encodage réponses Es'!$BN31="!",'Encodage réponses Es'!BJ31=""),"!",IF('Encodage réponses Es'!BJ31="","",'Encodage réponses Es'!BJ31)))</f>
        <v/>
      </c>
      <c r="BF31" s="117" t="str">
        <f>IF(OR($F31="a",$F31="A"),$F31,IF(AND('Encodage réponses Es'!$BN31="!",'Encodage réponses Es'!BK31=""),"!",IF('Encodage réponses Es'!BK31="","",'Encodage réponses Es'!BK31)))</f>
        <v/>
      </c>
      <c r="BG31" s="110" t="str">
        <f t="shared" si="22"/>
        <v/>
      </c>
      <c r="BH31" s="90" t="str">
        <f t="shared" si="23"/>
        <v/>
      </c>
      <c r="BI31" s="170" t="str">
        <f>IF(OR($F31="a",$F31="A"),$F31,IF(AND('Encodage réponses Es'!$BN31="!",'Encodage réponses Es'!R31=""),"!",IF('Encodage réponses Es'!R31="","",'Encodage réponses Es'!R31)))</f>
        <v/>
      </c>
      <c r="BJ31" s="168" t="str">
        <f>IF(OR($F31="a",$F31="A"),$F31,IF(AND('Encodage réponses Es'!$BN31="!",'Encodage réponses Es'!S31=""),"!",IF('Encodage réponses Es'!S31="","",'Encodage réponses Es'!S31)))</f>
        <v/>
      </c>
      <c r="BK31" s="120" t="str">
        <f>IF(OR($F31="a",$F31="A"),$F31,IF(AND('Encodage réponses Es'!$BN31="!",'Encodage réponses Es'!T31=""),"!",IF('Encodage réponses Es'!T31="","",'Encodage réponses Es'!T31)))</f>
        <v/>
      </c>
      <c r="BL31" s="120" t="str">
        <f>IF(OR($F31="a",$F31="A"),$F31,IF(AND('Encodage réponses Es'!$BN31="!",'Encodage réponses Es'!U31=""),"!",IF('Encodage réponses Es'!U31="","",'Encodage réponses Es'!U31)))</f>
        <v/>
      </c>
      <c r="BM31" s="120" t="str">
        <f>IF(OR($F31="a",$F31="A"),$F31,IF(AND('Encodage réponses Es'!$BN31="!",'Encodage réponses Es'!V31=""),"!",IF('Encodage réponses Es'!V31="","",'Encodage réponses Es'!V31)))</f>
        <v/>
      </c>
      <c r="BN31" s="120" t="str">
        <f>IF(OR($F31="a",$F31="A"),$F31,IF(AND('Encodage réponses Es'!$BN31="!",'Encodage réponses Es'!W31=""),"!",IF('Encodage réponses Es'!W31="","",'Encodage réponses Es'!W31)))</f>
        <v/>
      </c>
      <c r="BO31" s="120" t="str">
        <f>IF(OR($F31="a",$F31="A"),$F31,IF(AND('Encodage réponses Es'!$BN31="!",'Encodage réponses Es'!X31=""),"!",IF('Encodage réponses Es'!X31="","",'Encodage réponses Es'!X31)))</f>
        <v/>
      </c>
      <c r="BP31" s="120" t="str">
        <f>IF(OR($F31="a",$F31="A"),$F31,IF(AND('Encodage réponses Es'!$BN31="!",'Encodage réponses Es'!Y31=""),"!",IF('Encodage réponses Es'!Y31="","",'Encodage réponses Es'!Y31)))</f>
        <v/>
      </c>
      <c r="BQ31" s="120" t="str">
        <f>IF(OR($F31="a",$F31="A"),$F31,IF(AND('Encodage réponses Es'!$BN31="!",'Encodage réponses Es'!Z31=""),"!",IF('Encodage réponses Es'!Z31="","",'Encodage réponses Es'!Z31)))</f>
        <v/>
      </c>
      <c r="BR31" s="120" t="str">
        <f>IF(OR($F31="a",$F31="A"),$F31,IF(AND('Encodage réponses Es'!$BN31="!",'Encodage réponses Es'!AO31=""),"!",IF('Encodage réponses Es'!AO31="","",'Encodage réponses Es'!AO31)))</f>
        <v/>
      </c>
      <c r="BS31" s="120" t="str">
        <f>IF(OR($F31="a",$F31="A"),$F31,IF(AND('Encodage réponses Es'!$BN31="!",'Encodage réponses Es'!AP31=""),"!",IF('Encodage réponses Es'!AP31="","",'Encodage réponses Es'!AP31)))</f>
        <v/>
      </c>
      <c r="BT31" s="120" t="str">
        <f>IF(OR($F31="a",$F31="A"),$F31,IF(AND('Encodage réponses Es'!$BN31="!",'Encodage réponses Es'!BA31=""),"!",IF('Encodage réponses Es'!BA31="","",'Encodage réponses Es'!BA31)))</f>
        <v/>
      </c>
      <c r="BU31" s="110" t="str">
        <f t="shared" si="24"/>
        <v/>
      </c>
      <c r="BV31" s="90" t="str">
        <f t="shared" si="25"/>
        <v/>
      </c>
      <c r="BW31" s="117" t="str">
        <f>IF(OR($F31="a",$F31="A"),$F31,IF(AND('Encodage réponses Es'!$BN31="!",'Encodage réponses Es'!AD31=""),"!",IF('Encodage réponses Es'!AD31="","",'Encodage réponses Es'!AD31)))</f>
        <v/>
      </c>
      <c r="BX31" s="117" t="str">
        <f>IF(OR($F31="a",$F31="A"),$F31,IF(AND('Encodage réponses Es'!$BN31="!",'Encodage réponses Es'!AE31=""),"!",IF('Encodage réponses Es'!AE31="","",'Encodage réponses Es'!AE31)))</f>
        <v/>
      </c>
      <c r="BY31" s="117" t="str">
        <f>IF(OR($F31="a",$F31="A"),$F31,IF(AND('Encodage réponses Es'!$BN31="!",'Encodage réponses Es'!AF31=""),"!",IF('Encodage réponses Es'!AF31="","",'Encodage réponses Es'!AF31)))</f>
        <v/>
      </c>
      <c r="BZ31" s="117" t="str">
        <f>IF(OR($F31="a",$F31="A"),$F31,IF(AND('Encodage réponses Es'!$BN31="!",'Encodage réponses Es'!AN31=""),"!",IF('Encodage réponses Es'!AN31="","",'Encodage réponses Es'!AN31)))</f>
        <v/>
      </c>
      <c r="CA31" s="117" t="str">
        <f>IF(OR($F31="a",$F31="A"),$F31,IF(AND('Encodage réponses Es'!$BN31="!",'Encodage réponses Es'!AV31=""),"!",IF('Encodage réponses Es'!AV31="","",'Encodage réponses Es'!AV31)))</f>
        <v/>
      </c>
      <c r="CB31" s="116" t="str">
        <f>IF(OR($F31="a",$F31="A"),$F31,IF(AND('Encodage réponses Es'!$BN31="!",'Encodage réponses Es'!AW31=""),"!",IF('Encodage réponses Es'!AW31="","",'Encodage réponses Es'!AW31)))</f>
        <v/>
      </c>
      <c r="CC31" s="92" t="str">
        <f>IF(OR($F31="a",$F31="A"),$F31,IF(AND('Encodage réponses Es'!$BN31="!",'Encodage réponses Es'!AX31=""),"!",IF('Encodage réponses Es'!AX31="","",'Encodage réponses Es'!AX31)))</f>
        <v/>
      </c>
      <c r="CD31" s="92" t="str">
        <f>IF(OR($F31="a",$F31="A"),$F31,IF(AND('Encodage réponses Es'!$BN31="!",'Encodage réponses Es'!AY31=""),"!",IF('Encodage réponses Es'!AY31="","",'Encodage réponses Es'!AY31)))</f>
        <v/>
      </c>
      <c r="CE31" s="237" t="str">
        <f>IF(OR($F31="a",$F31="A"),$F31,IF(AND('Encodage réponses Es'!$BN31="!",'Encodage réponses Es'!AZ31=""),"!",IF('Encodage réponses Es'!AZ31="","",'Encodage réponses Es'!AZ31)))</f>
        <v/>
      </c>
      <c r="CF31" s="110" t="str">
        <f t="shared" si="26"/>
        <v/>
      </c>
      <c r="CG31" s="90" t="str">
        <f t="shared" si="27"/>
        <v/>
      </c>
      <c r="CH31" s="117" t="str">
        <f>IF(OR($F31="a",$F31="A"),$F31,IF(AND('Encodage réponses Es'!$BN31="!",'Encodage réponses Es'!AA31=""),"!",IF('Encodage réponses Es'!AA31="","",'Encodage réponses Es'!AA31)))</f>
        <v/>
      </c>
      <c r="CI31" s="117" t="str">
        <f>IF(OR($F31="a",$F31="A"),$F31,IF(AND('Encodage réponses Es'!$BN31="!",'Encodage réponses Es'!AB31=""),"!",IF('Encodage réponses Es'!AB31="","",'Encodage réponses Es'!AB31)))</f>
        <v/>
      </c>
      <c r="CJ31" s="117" t="str">
        <f>IF(OR($F31="a",$F31="A"),$F31,IF(AND('Encodage réponses Es'!$BN31="!",'Encodage réponses Es'!AC31=""),"!",IF('Encodage réponses Es'!AC31="","",'Encodage réponses Es'!AC31)))</f>
        <v/>
      </c>
      <c r="CK31" s="117" t="str">
        <f>IF(OR($F31="a",$F31="A"),$F31,IF(AND('Encodage réponses Es'!$BN31="!",'Encodage réponses Es'!AJ31=""),"!",IF('Encodage réponses Es'!AJ31="","",'Encodage réponses Es'!AJ31)))</f>
        <v/>
      </c>
      <c r="CL31" s="117" t="str">
        <f>IF(OR($F31="a",$F31="A"),$F31,IF(AND('Encodage réponses Es'!$BN31="!",'Encodage réponses Es'!AK31=""),"!",IF('Encodage réponses Es'!AK31="","",'Encodage réponses Es'!AK31)))</f>
        <v/>
      </c>
      <c r="CM31" s="116" t="str">
        <f>IF(OR($F31="a",$F31="A"),$F31,IF(AND('Encodage réponses Es'!$BN31="!",'Encodage réponses Es'!AL31=""),"!",IF('Encodage réponses Es'!AL31="","",'Encodage réponses Es'!AL31)))</f>
        <v/>
      </c>
      <c r="CN31" s="92" t="str">
        <f>IF(OR($F31="a",$F31="A"),$F31,IF(AND('Encodage réponses Es'!$BN31="!",'Encodage réponses Es'!AM31=""),"!",IF('Encodage réponses Es'!AM31="","",'Encodage réponses Es'!AM31)))</f>
        <v/>
      </c>
      <c r="CO31" s="116" t="str">
        <f>IF(OR($F31="a",$F31="A"),$F31,IF(AND('Encodage réponses Es'!$BN31="!",'Encodage réponses Es'!AR31=""),"!",IF('Encodage réponses Es'!AR31="","",'Encodage réponses Es'!AR31)))</f>
        <v/>
      </c>
      <c r="CP31" s="92" t="str">
        <f>IF(OR($F31="a",$F31="A"),$F31,IF(AND('Encodage réponses Es'!$BN31="!",'Encodage réponses Es'!AS31=""),"!",IF('Encodage réponses Es'!AS31="","",'Encodage réponses Es'!AS31)))</f>
        <v/>
      </c>
      <c r="CQ31" s="116" t="str">
        <f>IF(OR($F31="a",$F31="A"),$F31,IF(AND('Encodage réponses Es'!$BN31="!",'Encodage réponses Es'!AT31=""),"!",IF('Encodage réponses Es'!AT31="","",'Encodage réponses Es'!AT31)))</f>
        <v/>
      </c>
      <c r="CR31" s="92" t="str">
        <f>IF(OR($F31="a",$F31="A"),$F31,IF(AND('Encodage réponses Es'!$BN31="!",'Encodage réponses Es'!BB28=""),"!",IF('Encodage réponses Es'!BB31="","",'Encodage réponses Es'!BB31)))</f>
        <v/>
      </c>
      <c r="CS31" s="116" t="str">
        <f>IF(OR($F31="a",$F31="A"),$F31,IF(AND('Encodage réponses Es'!$BN31="!",'Encodage réponses Es'!BC28=""),"!",IF('Encodage réponses Es'!BC31="","",'Encodage réponses Es'!BC31)))</f>
        <v/>
      </c>
      <c r="CT31" s="92" t="str">
        <f>IF(OR($F31="a",$F31="A"),$F31,IF(AND('Encodage réponses Es'!$BN31="!",'Encodage réponses Es'!BD28=""),"!",IF('Encodage réponses Es'!BD31="","",'Encodage réponses Es'!BD31)))</f>
        <v/>
      </c>
      <c r="CU31" s="92" t="str">
        <f>IF(OR($F31="a",$F31="A"),$F31,IF(AND('Encodage réponses Es'!$BN31="!",'Encodage réponses Es'!BE28=""),"!",IF('Encodage réponses Es'!BE31="","",'Encodage réponses Es'!BE31)))</f>
        <v/>
      </c>
      <c r="CV31" s="237" t="str">
        <f>IF(OR($F31="a",$F31="A"),$F31,IF(AND('Encodage réponses Es'!$BN31="!",'Encodage réponses Es'!BF28=""),"!",IF('Encodage réponses Es'!BF31="","",'Encodage réponses Es'!BF31)))</f>
        <v/>
      </c>
      <c r="CW31" s="110" t="str">
        <f t="shared" si="28"/>
        <v/>
      </c>
      <c r="CX31" s="90" t="str">
        <f t="shared" si="29"/>
        <v/>
      </c>
    </row>
    <row r="32" spans="1:102" ht="11.25" customHeight="1" x14ac:dyDescent="0.2">
      <c r="A32" s="484"/>
      <c r="B32" s="485"/>
      <c r="C32" s="16">
        <v>28</v>
      </c>
      <c r="D32" s="299" t="str">
        <f>IF('Encodage réponses Es'!G32=0,"",'Encodage réponses Es'!G32)</f>
        <v/>
      </c>
      <c r="E32" s="404" t="str">
        <f>IF('Encodage réponses Es'!H32="","",'Encodage réponses Es'!H32)</f>
        <v/>
      </c>
      <c r="F32" s="298" t="str">
        <f>IF('Encodage réponses Es'!L32="","",'Encodage réponses Es'!L32)</f>
        <v/>
      </c>
      <c r="G32" s="58"/>
      <c r="H32" s="110" t="str">
        <f t="shared" si="0"/>
        <v/>
      </c>
      <c r="I32" s="397" t="str">
        <f t="shared" si="1"/>
        <v/>
      </c>
      <c r="J32" s="112"/>
      <c r="K32" s="110" t="str">
        <f t="shared" si="2"/>
        <v/>
      </c>
      <c r="L32" s="90" t="str">
        <f t="shared" si="3"/>
        <v/>
      </c>
      <c r="M32" s="112"/>
      <c r="N32" s="110" t="str">
        <f t="shared" si="4"/>
        <v/>
      </c>
      <c r="O32" s="90" t="str">
        <f t="shared" si="5"/>
        <v/>
      </c>
      <c r="P32" s="112"/>
      <c r="Q32" s="110" t="str">
        <f t="shared" si="6"/>
        <v/>
      </c>
      <c r="R32" s="90" t="str">
        <f t="shared" si="7"/>
        <v/>
      </c>
      <c r="S32" s="112"/>
      <c r="T32" s="110" t="str">
        <f t="shared" si="8"/>
        <v/>
      </c>
      <c r="U32" s="90" t="str">
        <f t="shared" si="9"/>
        <v/>
      </c>
      <c r="V32" s="112"/>
      <c r="W32" s="110" t="str">
        <f t="shared" si="10"/>
        <v/>
      </c>
      <c r="X32" s="90" t="str">
        <f t="shared" si="11"/>
        <v/>
      </c>
      <c r="Y32" s="112"/>
      <c r="Z32" s="110" t="str">
        <f t="shared" si="12"/>
        <v/>
      </c>
      <c r="AA32" s="90" t="str">
        <f t="shared" si="13"/>
        <v/>
      </c>
      <c r="AB32" s="112"/>
      <c r="AC32" s="110" t="str">
        <f>IF($BN32="a","absent(e)",IF(OR('Encodage réponses Es'!BQ32="",'Encodage réponses Es'!BR32=""),"",IF('Encodage réponses Es'!BN32="!","incomplet",'Encodage réponses Es'!BQ32+'Encodage réponses Es'!BR32/2)))</f>
        <v/>
      </c>
      <c r="AD32" s="90" t="str">
        <f t="shared" si="14"/>
        <v/>
      </c>
      <c r="AE32" s="366" t="str">
        <f>IF($BN32="a","absent(e)",IF(OR('Encodage réponses Es'!BO32="",'Encodage réponses Es'!BP32=""),"",IF('Encodage réponses Es'!BN32="!","incomplet",'Encodage réponses Es'!BO32+'Encodage réponses Es'!BP32/2)))</f>
        <v/>
      </c>
      <c r="AF32" s="343" t="str">
        <f t="shared" si="15"/>
        <v/>
      </c>
      <c r="AG32" s="110" t="str">
        <f>IF($BN32="a","absent(e)",IF(OR('Encodage réponses Es'!BS32="",'Encodage réponses Es'!BT32=""),"",IF('Encodage réponses Es'!BN32="!","incomplet",'Encodage réponses Es'!BS32+'Encodage réponses Es'!BT32/2)))</f>
        <v/>
      </c>
      <c r="AH32" s="90" t="str">
        <f t="shared" si="16"/>
        <v/>
      </c>
      <c r="AI32" s="110" t="str">
        <f>IF($BN32="a","absent(e)",IF(OR('Encodage réponses Es'!BU32="",'Encodage réponses Es'!BV32=""),"",IF('Encodage réponses Es'!BN32="!","incomplet",'Encodage réponses Es'!BU32+'Encodage réponses Es'!BV32/2)))</f>
        <v/>
      </c>
      <c r="AJ32" s="90" t="str">
        <f t="shared" si="17"/>
        <v/>
      </c>
      <c r="AK32" s="113"/>
      <c r="AL32" s="118" t="str">
        <f>IF(OR($F32="a",$F32="A"),$F32,IF(AND('Encodage réponses Es'!$BN32="!",'Encodage réponses Es'!M32=""),"!",IF('Encodage réponses Es'!M32="","",'Encodage réponses Es'!M32)))</f>
        <v/>
      </c>
      <c r="AM32" s="117" t="str">
        <f>IF(OR($F32="a",$F32="A"),$F32,IF(AND('Encodage réponses Es'!$BN32="!",'Encodage réponses Es'!N32=""),"!",IF('Encodage réponses Es'!N32="","",'Encodage réponses Es'!N32)))</f>
        <v/>
      </c>
      <c r="AN32" s="346" t="str">
        <f>IF(OR($F32="a",$F32="A"),$F32,IF(AND('Encodage réponses Es'!$BN32="!",'Encodage réponses Es'!O32=""),"!",IF('Encodage réponses Es'!O32="","",'Encodage réponses Es'!O32)))</f>
        <v/>
      </c>
      <c r="AO32" s="350" t="str">
        <f>IF(OR($F32="a",$F32="A"),$F32,IF(AND('Encodage réponses Es'!$BN32="!",'Encodage réponses Es'!P32=""),"!",IF('Encodage réponses Es'!P32="","",'Encodage réponses Es'!P32)))</f>
        <v/>
      </c>
      <c r="AP32" s="230" t="str">
        <f>IF(OR($F32="a",$F32="A"),$F32,IF(AND('Encodage réponses Es'!$BN32="!",'Encodage réponses Es'!Q32=""),"!",IF('Encodage réponses Es'!Q32="","",'Encodage réponses Es'!Q32)))</f>
        <v/>
      </c>
      <c r="AQ32" s="350" t="str">
        <f>IF(OR($F32="a",$F32="A"),$F32,IF(AND('Encodage réponses Es'!$BN32="!",'Encodage réponses Es'!AG32=""),"!",IF('Encodage réponses Es'!AG32="","",'Encodage réponses Es'!AG32)))</f>
        <v/>
      </c>
      <c r="AR32" s="120" t="str">
        <f>IF(OR($F32="a",$F32="A"),$F32,IF(AND('Encodage réponses Es'!$BN32="!",'Encodage réponses Es'!AH32=""),"!",IF('Encodage réponses Es'!AH32="","",'Encodage réponses Es'!AH32)))</f>
        <v/>
      </c>
      <c r="AS32" s="120" t="str">
        <f>IF(OR($F32="a",$F32="A"),$F32,IF(AND('Encodage réponses Es'!$BN32="!",'Encodage réponses Es'!AI32=""),"!",IF('Encodage réponses Es'!AI32="","",'Encodage réponses Es'!AI32)))</f>
        <v/>
      </c>
      <c r="AT32" s="120" t="str">
        <f>IF(OR($F32="a",$F32="A"),$F32,IF(AND('Encodage réponses Es'!$BN32="!",'Encodage réponses Es'!AU32=""),"!",IF('Encodage réponses Es'!AU32="","",'Encodage réponses Es'!AU32)))</f>
        <v/>
      </c>
      <c r="AU32" s="236" t="str">
        <f t="shared" si="18"/>
        <v/>
      </c>
      <c r="AV32" s="90" t="str">
        <f t="shared" si="19"/>
        <v/>
      </c>
      <c r="AW32" s="118" t="str">
        <f>IF(OR($F32="a",$F32="A"),$F32,IF(AND('Encodage réponses Es'!$BN32="!",'Encodage réponses Es'!BL32=""),"!",IF('Encodage réponses Es'!BL32="","",'Encodage réponses Es'!BL32)))</f>
        <v/>
      </c>
      <c r="AX32" s="232" t="str">
        <f>IF(OR($F32="a",$F32="A"),$F32,IF(AND('Encodage réponses Es'!$BN32="!",'Encodage réponses Es'!BM32=""),"!",IF('Encodage réponses Es'!BM32="","",'Encodage réponses Es'!BM32)))</f>
        <v/>
      </c>
      <c r="AY32" s="110" t="str">
        <f t="shared" si="20"/>
        <v/>
      </c>
      <c r="AZ32" s="90" t="str">
        <f t="shared" si="21"/>
        <v/>
      </c>
      <c r="BA32" s="118" t="str">
        <f>IF(OR($F32="a",$F32="A"),$F32,IF(AND('Encodage réponses Es'!$BN32="!",'Encodage réponses Es'!AQ32=""),"!",IF('Encodage réponses Es'!AQ32="","",'Encodage réponses Es'!AQ32)))</f>
        <v/>
      </c>
      <c r="BB32" s="117" t="str">
        <f>IF(OR($F32="a",$F32="A"),$F32,IF(AND('Encodage réponses Es'!$BN32="!",'Encodage réponses Es'!BG32=""),"!",IF('Encodage réponses Es'!BG32="","",'Encodage réponses Es'!BG32)))</f>
        <v/>
      </c>
      <c r="BC32" s="120" t="str">
        <f>IF(OR($F32="a",$F32="A"),$F32,IF(AND('Encodage réponses Es'!$BN32="!",'Encodage réponses Es'!BH32=""),"!",IF('Encodage réponses Es'!BH32="","",'Encodage réponses Es'!BH32)))</f>
        <v/>
      </c>
      <c r="BD32" s="117" t="str">
        <f>IF(OR($F32="a",$F32="A"),$F32,IF(AND('Encodage réponses Es'!$BN32="!",'Encodage réponses Es'!BI32=""),"!",IF('Encodage réponses Es'!BI32="","",'Encodage réponses Es'!BI32)))</f>
        <v/>
      </c>
      <c r="BE32" s="120" t="str">
        <f>IF(OR($F32="a",$F32="A"),$F32,IF(AND('Encodage réponses Es'!$BN32="!",'Encodage réponses Es'!BJ32=""),"!",IF('Encodage réponses Es'!BJ32="","",'Encodage réponses Es'!BJ32)))</f>
        <v/>
      </c>
      <c r="BF32" s="117" t="str">
        <f>IF(OR($F32="a",$F32="A"),$F32,IF(AND('Encodage réponses Es'!$BN32="!",'Encodage réponses Es'!BK32=""),"!",IF('Encodage réponses Es'!BK32="","",'Encodage réponses Es'!BK32)))</f>
        <v/>
      </c>
      <c r="BG32" s="110" t="str">
        <f t="shared" si="22"/>
        <v/>
      </c>
      <c r="BH32" s="90" t="str">
        <f t="shared" si="23"/>
        <v/>
      </c>
      <c r="BI32" s="170" t="str">
        <f>IF(OR($F32="a",$F32="A"),$F32,IF(AND('Encodage réponses Es'!$BN32="!",'Encodage réponses Es'!R32=""),"!",IF('Encodage réponses Es'!R32="","",'Encodage réponses Es'!R32)))</f>
        <v/>
      </c>
      <c r="BJ32" s="168" t="str">
        <f>IF(OR($F32="a",$F32="A"),$F32,IF(AND('Encodage réponses Es'!$BN32="!",'Encodage réponses Es'!S32=""),"!",IF('Encodage réponses Es'!S32="","",'Encodage réponses Es'!S32)))</f>
        <v/>
      </c>
      <c r="BK32" s="120" t="str">
        <f>IF(OR($F32="a",$F32="A"),$F32,IF(AND('Encodage réponses Es'!$BN32="!",'Encodage réponses Es'!T32=""),"!",IF('Encodage réponses Es'!T32="","",'Encodage réponses Es'!T32)))</f>
        <v/>
      </c>
      <c r="BL32" s="120" t="str">
        <f>IF(OR($F32="a",$F32="A"),$F32,IF(AND('Encodage réponses Es'!$BN32="!",'Encodage réponses Es'!U32=""),"!",IF('Encodage réponses Es'!U32="","",'Encodage réponses Es'!U32)))</f>
        <v/>
      </c>
      <c r="BM32" s="120" t="str">
        <f>IF(OR($F32="a",$F32="A"),$F32,IF(AND('Encodage réponses Es'!$BN32="!",'Encodage réponses Es'!V32=""),"!",IF('Encodage réponses Es'!V32="","",'Encodage réponses Es'!V32)))</f>
        <v/>
      </c>
      <c r="BN32" s="120" t="str">
        <f>IF(OR($F32="a",$F32="A"),$F32,IF(AND('Encodage réponses Es'!$BN32="!",'Encodage réponses Es'!W32=""),"!",IF('Encodage réponses Es'!W32="","",'Encodage réponses Es'!W32)))</f>
        <v/>
      </c>
      <c r="BO32" s="120" t="str">
        <f>IF(OR($F32="a",$F32="A"),$F32,IF(AND('Encodage réponses Es'!$BN32="!",'Encodage réponses Es'!X32=""),"!",IF('Encodage réponses Es'!X32="","",'Encodage réponses Es'!X32)))</f>
        <v/>
      </c>
      <c r="BP32" s="120" t="str">
        <f>IF(OR($F32="a",$F32="A"),$F32,IF(AND('Encodage réponses Es'!$BN32="!",'Encodage réponses Es'!Y32=""),"!",IF('Encodage réponses Es'!Y32="","",'Encodage réponses Es'!Y32)))</f>
        <v/>
      </c>
      <c r="BQ32" s="120" t="str">
        <f>IF(OR($F32="a",$F32="A"),$F32,IF(AND('Encodage réponses Es'!$BN32="!",'Encodage réponses Es'!Z32=""),"!",IF('Encodage réponses Es'!Z32="","",'Encodage réponses Es'!Z32)))</f>
        <v/>
      </c>
      <c r="BR32" s="120" t="str">
        <f>IF(OR($F32="a",$F32="A"),$F32,IF(AND('Encodage réponses Es'!$BN32="!",'Encodage réponses Es'!AO32=""),"!",IF('Encodage réponses Es'!AO32="","",'Encodage réponses Es'!AO32)))</f>
        <v/>
      </c>
      <c r="BS32" s="120" t="str">
        <f>IF(OR($F32="a",$F32="A"),$F32,IF(AND('Encodage réponses Es'!$BN32="!",'Encodage réponses Es'!AP32=""),"!",IF('Encodage réponses Es'!AP32="","",'Encodage réponses Es'!AP32)))</f>
        <v/>
      </c>
      <c r="BT32" s="120" t="str">
        <f>IF(OR($F32="a",$F32="A"),$F32,IF(AND('Encodage réponses Es'!$BN32="!",'Encodage réponses Es'!BA32=""),"!",IF('Encodage réponses Es'!BA32="","",'Encodage réponses Es'!BA32)))</f>
        <v/>
      </c>
      <c r="BU32" s="110" t="str">
        <f t="shared" si="24"/>
        <v/>
      </c>
      <c r="BV32" s="90" t="str">
        <f t="shared" si="25"/>
        <v/>
      </c>
      <c r="BW32" s="117" t="str">
        <f>IF(OR($F32="a",$F32="A"),$F32,IF(AND('Encodage réponses Es'!$BN32="!",'Encodage réponses Es'!AD32=""),"!",IF('Encodage réponses Es'!AD32="","",'Encodage réponses Es'!AD32)))</f>
        <v/>
      </c>
      <c r="BX32" s="117" t="str">
        <f>IF(OR($F32="a",$F32="A"),$F32,IF(AND('Encodage réponses Es'!$BN32="!",'Encodage réponses Es'!AE32=""),"!",IF('Encodage réponses Es'!AE32="","",'Encodage réponses Es'!AE32)))</f>
        <v/>
      </c>
      <c r="BY32" s="117" t="str">
        <f>IF(OR($F32="a",$F32="A"),$F32,IF(AND('Encodage réponses Es'!$BN32="!",'Encodage réponses Es'!AF32=""),"!",IF('Encodage réponses Es'!AF32="","",'Encodage réponses Es'!AF32)))</f>
        <v/>
      </c>
      <c r="BZ32" s="117" t="str">
        <f>IF(OR($F32="a",$F32="A"),$F32,IF(AND('Encodage réponses Es'!$BN32="!",'Encodage réponses Es'!AN32=""),"!",IF('Encodage réponses Es'!AN32="","",'Encodage réponses Es'!AN32)))</f>
        <v/>
      </c>
      <c r="CA32" s="117" t="str">
        <f>IF(OR($F32="a",$F32="A"),$F32,IF(AND('Encodage réponses Es'!$BN32="!",'Encodage réponses Es'!AV32=""),"!",IF('Encodage réponses Es'!AV32="","",'Encodage réponses Es'!AV32)))</f>
        <v/>
      </c>
      <c r="CB32" s="116" t="str">
        <f>IF(OR($F32="a",$F32="A"),$F32,IF(AND('Encodage réponses Es'!$BN32="!",'Encodage réponses Es'!AW32=""),"!",IF('Encodage réponses Es'!AW32="","",'Encodage réponses Es'!AW32)))</f>
        <v/>
      </c>
      <c r="CC32" s="92" t="str">
        <f>IF(OR($F32="a",$F32="A"),$F32,IF(AND('Encodage réponses Es'!$BN32="!",'Encodage réponses Es'!AX32=""),"!",IF('Encodage réponses Es'!AX32="","",'Encodage réponses Es'!AX32)))</f>
        <v/>
      </c>
      <c r="CD32" s="92" t="str">
        <f>IF(OR($F32="a",$F32="A"),$F32,IF(AND('Encodage réponses Es'!$BN32="!",'Encodage réponses Es'!AY32=""),"!",IF('Encodage réponses Es'!AY32="","",'Encodage réponses Es'!AY32)))</f>
        <v/>
      </c>
      <c r="CE32" s="237" t="str">
        <f>IF(OR($F32="a",$F32="A"),$F32,IF(AND('Encodage réponses Es'!$BN32="!",'Encodage réponses Es'!AZ32=""),"!",IF('Encodage réponses Es'!AZ32="","",'Encodage réponses Es'!AZ32)))</f>
        <v/>
      </c>
      <c r="CF32" s="110" t="str">
        <f t="shared" si="26"/>
        <v/>
      </c>
      <c r="CG32" s="90" t="str">
        <f t="shared" si="27"/>
        <v/>
      </c>
      <c r="CH32" s="117" t="str">
        <f>IF(OR($F32="a",$F32="A"),$F32,IF(AND('Encodage réponses Es'!$BN32="!",'Encodage réponses Es'!AA32=""),"!",IF('Encodage réponses Es'!AA32="","",'Encodage réponses Es'!AA32)))</f>
        <v/>
      </c>
      <c r="CI32" s="117" t="str">
        <f>IF(OR($F32="a",$F32="A"),$F32,IF(AND('Encodage réponses Es'!$BN32="!",'Encodage réponses Es'!AB32=""),"!",IF('Encodage réponses Es'!AB32="","",'Encodage réponses Es'!AB32)))</f>
        <v/>
      </c>
      <c r="CJ32" s="117" t="str">
        <f>IF(OR($F32="a",$F32="A"),$F32,IF(AND('Encodage réponses Es'!$BN32="!",'Encodage réponses Es'!AC32=""),"!",IF('Encodage réponses Es'!AC32="","",'Encodage réponses Es'!AC32)))</f>
        <v/>
      </c>
      <c r="CK32" s="117" t="str">
        <f>IF(OR($F32="a",$F32="A"),$F32,IF(AND('Encodage réponses Es'!$BN32="!",'Encodage réponses Es'!AJ32=""),"!",IF('Encodage réponses Es'!AJ32="","",'Encodage réponses Es'!AJ32)))</f>
        <v/>
      </c>
      <c r="CL32" s="117" t="str">
        <f>IF(OR($F32="a",$F32="A"),$F32,IF(AND('Encodage réponses Es'!$BN32="!",'Encodage réponses Es'!AK32=""),"!",IF('Encodage réponses Es'!AK32="","",'Encodage réponses Es'!AK32)))</f>
        <v/>
      </c>
      <c r="CM32" s="116" t="str">
        <f>IF(OR($F32="a",$F32="A"),$F32,IF(AND('Encodage réponses Es'!$BN32="!",'Encodage réponses Es'!AL32=""),"!",IF('Encodage réponses Es'!AL32="","",'Encodage réponses Es'!AL32)))</f>
        <v/>
      </c>
      <c r="CN32" s="92" t="str">
        <f>IF(OR($F32="a",$F32="A"),$F32,IF(AND('Encodage réponses Es'!$BN32="!",'Encodage réponses Es'!AM32=""),"!",IF('Encodage réponses Es'!AM32="","",'Encodage réponses Es'!AM32)))</f>
        <v/>
      </c>
      <c r="CO32" s="116" t="str">
        <f>IF(OR($F32="a",$F32="A"),$F32,IF(AND('Encodage réponses Es'!$BN32="!",'Encodage réponses Es'!AR32=""),"!",IF('Encodage réponses Es'!AR32="","",'Encodage réponses Es'!AR32)))</f>
        <v/>
      </c>
      <c r="CP32" s="92" t="str">
        <f>IF(OR($F32="a",$F32="A"),$F32,IF(AND('Encodage réponses Es'!$BN32="!",'Encodage réponses Es'!AS32=""),"!",IF('Encodage réponses Es'!AS32="","",'Encodage réponses Es'!AS32)))</f>
        <v/>
      </c>
      <c r="CQ32" s="116" t="str">
        <f>IF(OR($F32="a",$F32="A"),$F32,IF(AND('Encodage réponses Es'!$BN32="!",'Encodage réponses Es'!AT32=""),"!",IF('Encodage réponses Es'!AT32="","",'Encodage réponses Es'!AT32)))</f>
        <v/>
      </c>
      <c r="CR32" s="92" t="str">
        <f>IF(OR($F32="a",$F32="A"),$F32,IF(AND('Encodage réponses Es'!$BN32="!",'Encodage réponses Es'!BB29=""),"!",IF('Encodage réponses Es'!BB32="","",'Encodage réponses Es'!BB32)))</f>
        <v/>
      </c>
      <c r="CS32" s="116" t="str">
        <f>IF(OR($F32="a",$F32="A"),$F32,IF(AND('Encodage réponses Es'!$BN32="!",'Encodage réponses Es'!BC29=""),"!",IF('Encodage réponses Es'!BC32="","",'Encodage réponses Es'!BC32)))</f>
        <v/>
      </c>
      <c r="CT32" s="92" t="str">
        <f>IF(OR($F32="a",$F32="A"),$F32,IF(AND('Encodage réponses Es'!$BN32="!",'Encodage réponses Es'!BD29=""),"!",IF('Encodage réponses Es'!BD32="","",'Encodage réponses Es'!BD32)))</f>
        <v/>
      </c>
      <c r="CU32" s="92" t="str">
        <f>IF(OR($F32="a",$F32="A"),$F32,IF(AND('Encodage réponses Es'!$BN32="!",'Encodage réponses Es'!BE29=""),"!",IF('Encodage réponses Es'!BE32="","",'Encodage réponses Es'!BE32)))</f>
        <v/>
      </c>
      <c r="CV32" s="237" t="str">
        <f>IF(OR($F32="a",$F32="A"),$F32,IF(AND('Encodage réponses Es'!$BN32="!",'Encodage réponses Es'!BF29=""),"!",IF('Encodage réponses Es'!BF32="","",'Encodage réponses Es'!BF32)))</f>
        <v/>
      </c>
      <c r="CW32" s="110" t="str">
        <f t="shared" si="28"/>
        <v/>
      </c>
      <c r="CX32" s="90" t="str">
        <f t="shared" si="29"/>
        <v/>
      </c>
    </row>
    <row r="33" spans="1:105" ht="11.25" customHeight="1" x14ac:dyDescent="0.2">
      <c r="A33" s="484"/>
      <c r="B33" s="485"/>
      <c r="C33" s="16">
        <v>29</v>
      </c>
      <c r="D33" s="299" t="str">
        <f>IF('Encodage réponses Es'!G33=0,"",'Encodage réponses Es'!G33)</f>
        <v/>
      </c>
      <c r="E33" s="405" t="str">
        <f>IF('Encodage réponses Es'!H33="","",'Encodage réponses Es'!H33)</f>
        <v/>
      </c>
      <c r="F33" s="298" t="str">
        <f>IF('Encodage réponses Es'!L33="","",'Encodage réponses Es'!L33)</f>
        <v/>
      </c>
      <c r="G33" s="58"/>
      <c r="H33" s="110" t="str">
        <f t="shared" si="0"/>
        <v/>
      </c>
      <c r="I33" s="397" t="str">
        <f t="shared" si="1"/>
        <v/>
      </c>
      <c r="J33" s="112"/>
      <c r="K33" s="110" t="str">
        <f t="shared" si="2"/>
        <v/>
      </c>
      <c r="L33" s="90" t="str">
        <f t="shared" si="3"/>
        <v/>
      </c>
      <c r="M33" s="112"/>
      <c r="N33" s="110" t="str">
        <f t="shared" si="4"/>
        <v/>
      </c>
      <c r="O33" s="90" t="str">
        <f t="shared" si="5"/>
        <v/>
      </c>
      <c r="P33" s="112"/>
      <c r="Q33" s="110" t="str">
        <f t="shared" si="6"/>
        <v/>
      </c>
      <c r="R33" s="90" t="str">
        <f t="shared" si="7"/>
        <v/>
      </c>
      <c r="S33" s="112"/>
      <c r="T33" s="110" t="str">
        <f t="shared" si="8"/>
        <v/>
      </c>
      <c r="U33" s="90" t="str">
        <f t="shared" si="9"/>
        <v/>
      </c>
      <c r="V33" s="112"/>
      <c r="W33" s="110" t="str">
        <f t="shared" si="10"/>
        <v/>
      </c>
      <c r="X33" s="90" t="str">
        <f t="shared" si="11"/>
        <v/>
      </c>
      <c r="Y33" s="112"/>
      <c r="Z33" s="110" t="str">
        <f t="shared" si="12"/>
        <v/>
      </c>
      <c r="AA33" s="90" t="str">
        <f t="shared" si="13"/>
        <v/>
      </c>
      <c r="AB33" s="112"/>
      <c r="AC33" s="110" t="str">
        <f>IF($BN33="a","absent(e)",IF(OR('Encodage réponses Es'!BQ33="",'Encodage réponses Es'!BR33=""),"",IF('Encodage réponses Es'!BN33="!","incomplet",'Encodage réponses Es'!BQ33+'Encodage réponses Es'!BR33/2)))</f>
        <v/>
      </c>
      <c r="AD33" s="90" t="str">
        <f t="shared" si="14"/>
        <v/>
      </c>
      <c r="AE33" s="366" t="str">
        <f>IF($BN33="a","absent(e)",IF(OR('Encodage réponses Es'!BO33="",'Encodage réponses Es'!BP33=""),"",IF('Encodage réponses Es'!BN33="!","incomplet",'Encodage réponses Es'!BO33+'Encodage réponses Es'!BP33/2)))</f>
        <v/>
      </c>
      <c r="AF33" s="343" t="str">
        <f t="shared" si="15"/>
        <v/>
      </c>
      <c r="AG33" s="110" t="str">
        <f>IF($BN33="a","absent(e)",IF(OR('Encodage réponses Es'!BS33="",'Encodage réponses Es'!BT33=""),"",IF('Encodage réponses Es'!BN33="!","incomplet",'Encodage réponses Es'!BS33+'Encodage réponses Es'!BT33/2)))</f>
        <v/>
      </c>
      <c r="AH33" s="90" t="str">
        <f t="shared" si="16"/>
        <v/>
      </c>
      <c r="AI33" s="110" t="str">
        <f>IF($BN33="a","absent(e)",IF(OR('Encodage réponses Es'!BU33="",'Encodage réponses Es'!BV33=""),"",IF('Encodage réponses Es'!BN33="!","incomplet",'Encodage réponses Es'!BU33+'Encodage réponses Es'!BV33/2)))</f>
        <v/>
      </c>
      <c r="AJ33" s="90" t="str">
        <f t="shared" si="17"/>
        <v/>
      </c>
      <c r="AK33" s="113"/>
      <c r="AL33" s="118" t="str">
        <f>IF(OR($F33="a",$F33="A"),$F33,IF(AND('Encodage réponses Es'!$BN33="!",'Encodage réponses Es'!M33=""),"!",IF('Encodage réponses Es'!M33="","",'Encodage réponses Es'!M33)))</f>
        <v/>
      </c>
      <c r="AM33" s="117" t="str">
        <f>IF(OR($F33="a",$F33="A"),$F33,IF(AND('Encodage réponses Es'!$BN33="!",'Encodage réponses Es'!N33=""),"!",IF('Encodage réponses Es'!N33="","",'Encodage réponses Es'!N33)))</f>
        <v/>
      </c>
      <c r="AN33" s="346" t="str">
        <f>IF(OR($F33="a",$F33="A"),$F33,IF(AND('Encodage réponses Es'!$BN33="!",'Encodage réponses Es'!O33=""),"!",IF('Encodage réponses Es'!O33="","",'Encodage réponses Es'!O33)))</f>
        <v/>
      </c>
      <c r="AO33" s="350" t="str">
        <f>IF(OR($F33="a",$F33="A"),$F33,IF(AND('Encodage réponses Es'!$BN33="!",'Encodage réponses Es'!P33=""),"!",IF('Encodage réponses Es'!P33="","",'Encodage réponses Es'!P33)))</f>
        <v/>
      </c>
      <c r="AP33" s="230" t="str">
        <f>IF(OR($F33="a",$F33="A"),$F33,IF(AND('Encodage réponses Es'!$BN33="!",'Encodage réponses Es'!Q33=""),"!",IF('Encodage réponses Es'!Q33="","",'Encodage réponses Es'!Q33)))</f>
        <v/>
      </c>
      <c r="AQ33" s="350" t="str">
        <f>IF(OR($F33="a",$F33="A"),$F33,IF(AND('Encodage réponses Es'!$BN33="!",'Encodage réponses Es'!AG33=""),"!",IF('Encodage réponses Es'!AG33="","",'Encodage réponses Es'!AG33)))</f>
        <v/>
      </c>
      <c r="AR33" s="120" t="str">
        <f>IF(OR($F33="a",$F33="A"),$F33,IF(AND('Encodage réponses Es'!$BN33="!",'Encodage réponses Es'!AH33=""),"!",IF('Encodage réponses Es'!AH33="","",'Encodage réponses Es'!AH33)))</f>
        <v/>
      </c>
      <c r="AS33" s="120" t="str">
        <f>IF(OR($F33="a",$F33="A"),$F33,IF(AND('Encodage réponses Es'!$BN33="!",'Encodage réponses Es'!AI33=""),"!",IF('Encodage réponses Es'!AI33="","",'Encodage réponses Es'!AI33)))</f>
        <v/>
      </c>
      <c r="AT33" s="120" t="str">
        <f>IF(OR($F33="a",$F33="A"),$F33,IF(AND('Encodage réponses Es'!$BN33="!",'Encodage réponses Es'!AU33=""),"!",IF('Encodage réponses Es'!AU33="","",'Encodage réponses Es'!AU33)))</f>
        <v/>
      </c>
      <c r="AU33" s="236" t="str">
        <f t="shared" si="18"/>
        <v/>
      </c>
      <c r="AV33" s="90" t="str">
        <f t="shared" si="19"/>
        <v/>
      </c>
      <c r="AW33" s="118" t="str">
        <f>IF(OR($F33="a",$F33="A"),$F33,IF(AND('Encodage réponses Es'!$BN33="!",'Encodage réponses Es'!BL33=""),"!",IF('Encodage réponses Es'!BL33="","",'Encodage réponses Es'!BL33)))</f>
        <v/>
      </c>
      <c r="AX33" s="232" t="str">
        <f>IF(OR($F33="a",$F33="A"),$F33,IF(AND('Encodage réponses Es'!$BN33="!",'Encodage réponses Es'!BM33=""),"!",IF('Encodage réponses Es'!BM33="","",'Encodage réponses Es'!BM33)))</f>
        <v/>
      </c>
      <c r="AY33" s="110" t="str">
        <f t="shared" si="20"/>
        <v/>
      </c>
      <c r="AZ33" s="90" t="str">
        <f t="shared" si="21"/>
        <v/>
      </c>
      <c r="BA33" s="118" t="str">
        <f>IF(OR($F33="a",$F33="A"),$F33,IF(AND('Encodage réponses Es'!$BN33="!",'Encodage réponses Es'!AQ33=""),"!",IF('Encodage réponses Es'!AQ33="","",'Encodage réponses Es'!AQ33)))</f>
        <v/>
      </c>
      <c r="BB33" s="117" t="str">
        <f>IF(OR($F33="a",$F33="A"),$F33,IF(AND('Encodage réponses Es'!$BN33="!",'Encodage réponses Es'!BG33=""),"!",IF('Encodage réponses Es'!BG33="","",'Encodage réponses Es'!BG33)))</f>
        <v/>
      </c>
      <c r="BC33" s="120" t="str">
        <f>IF(OR($F33="a",$F33="A"),$F33,IF(AND('Encodage réponses Es'!$BN33="!",'Encodage réponses Es'!BH33=""),"!",IF('Encodage réponses Es'!BH33="","",'Encodage réponses Es'!BH33)))</f>
        <v/>
      </c>
      <c r="BD33" s="117" t="str">
        <f>IF(OR($F33="a",$F33="A"),$F33,IF(AND('Encodage réponses Es'!$BN33="!",'Encodage réponses Es'!BI33=""),"!",IF('Encodage réponses Es'!BI33="","",'Encodage réponses Es'!BI33)))</f>
        <v/>
      </c>
      <c r="BE33" s="120" t="str">
        <f>IF(OR($F33="a",$F33="A"),$F33,IF(AND('Encodage réponses Es'!$BN33="!",'Encodage réponses Es'!BJ33=""),"!",IF('Encodage réponses Es'!BJ33="","",'Encodage réponses Es'!BJ33)))</f>
        <v/>
      </c>
      <c r="BF33" s="117" t="str">
        <f>IF(OR($F33="a",$F33="A"),$F33,IF(AND('Encodage réponses Es'!$BN33="!",'Encodage réponses Es'!BK33=""),"!",IF('Encodage réponses Es'!BK33="","",'Encodage réponses Es'!BK33)))</f>
        <v/>
      </c>
      <c r="BG33" s="110" t="str">
        <f t="shared" si="22"/>
        <v/>
      </c>
      <c r="BH33" s="90" t="str">
        <f t="shared" si="23"/>
        <v/>
      </c>
      <c r="BI33" s="170" t="str">
        <f>IF(OR($F33="a",$F33="A"),$F33,IF(AND('Encodage réponses Es'!$BN33="!",'Encodage réponses Es'!R33=""),"!",IF('Encodage réponses Es'!R33="","",'Encodage réponses Es'!R33)))</f>
        <v/>
      </c>
      <c r="BJ33" s="168" t="str">
        <f>IF(OR($F33="a",$F33="A"),$F33,IF(AND('Encodage réponses Es'!$BN33="!",'Encodage réponses Es'!S33=""),"!",IF('Encodage réponses Es'!S33="","",'Encodage réponses Es'!S33)))</f>
        <v/>
      </c>
      <c r="BK33" s="120" t="str">
        <f>IF(OR($F33="a",$F33="A"),$F33,IF(AND('Encodage réponses Es'!$BN33="!",'Encodage réponses Es'!T33=""),"!",IF('Encodage réponses Es'!T33="","",'Encodage réponses Es'!T33)))</f>
        <v/>
      </c>
      <c r="BL33" s="120" t="str">
        <f>IF(OR($F33="a",$F33="A"),$F33,IF(AND('Encodage réponses Es'!$BN33="!",'Encodage réponses Es'!U33=""),"!",IF('Encodage réponses Es'!U33="","",'Encodage réponses Es'!U33)))</f>
        <v/>
      </c>
      <c r="BM33" s="120" t="str">
        <f>IF(OR($F33="a",$F33="A"),$F33,IF(AND('Encodage réponses Es'!$BN33="!",'Encodage réponses Es'!V33=""),"!",IF('Encodage réponses Es'!V33="","",'Encodage réponses Es'!V33)))</f>
        <v/>
      </c>
      <c r="BN33" s="120" t="str">
        <f>IF(OR($F33="a",$F33="A"),$F33,IF(AND('Encodage réponses Es'!$BN33="!",'Encodage réponses Es'!W33=""),"!",IF('Encodage réponses Es'!W33="","",'Encodage réponses Es'!W33)))</f>
        <v/>
      </c>
      <c r="BO33" s="120" t="str">
        <f>IF(OR($F33="a",$F33="A"),$F33,IF(AND('Encodage réponses Es'!$BN33="!",'Encodage réponses Es'!X33=""),"!",IF('Encodage réponses Es'!X33="","",'Encodage réponses Es'!X33)))</f>
        <v/>
      </c>
      <c r="BP33" s="120" t="str">
        <f>IF(OR($F33="a",$F33="A"),$F33,IF(AND('Encodage réponses Es'!$BN33="!",'Encodage réponses Es'!Y33=""),"!",IF('Encodage réponses Es'!Y33="","",'Encodage réponses Es'!Y33)))</f>
        <v/>
      </c>
      <c r="BQ33" s="120" t="str">
        <f>IF(OR($F33="a",$F33="A"),$F33,IF(AND('Encodage réponses Es'!$BN33="!",'Encodage réponses Es'!Z33=""),"!",IF('Encodage réponses Es'!Z33="","",'Encodage réponses Es'!Z33)))</f>
        <v/>
      </c>
      <c r="BR33" s="120" t="str">
        <f>IF(OR($F33="a",$F33="A"),$F33,IF(AND('Encodage réponses Es'!$BN33="!",'Encodage réponses Es'!AO33=""),"!",IF('Encodage réponses Es'!AO33="","",'Encodage réponses Es'!AO33)))</f>
        <v/>
      </c>
      <c r="BS33" s="120" t="str">
        <f>IF(OR($F33="a",$F33="A"),$F33,IF(AND('Encodage réponses Es'!$BN33="!",'Encodage réponses Es'!AP33=""),"!",IF('Encodage réponses Es'!AP33="","",'Encodage réponses Es'!AP33)))</f>
        <v/>
      </c>
      <c r="BT33" s="120" t="str">
        <f>IF(OR($F33="a",$F33="A"),$F33,IF(AND('Encodage réponses Es'!$BN33="!",'Encodage réponses Es'!BA33=""),"!",IF('Encodage réponses Es'!BA33="","",'Encodage réponses Es'!BA33)))</f>
        <v/>
      </c>
      <c r="BU33" s="110" t="str">
        <f t="shared" si="24"/>
        <v/>
      </c>
      <c r="BV33" s="90" t="str">
        <f t="shared" si="25"/>
        <v/>
      </c>
      <c r="BW33" s="117" t="str">
        <f>IF(OR($F33="a",$F33="A"),$F33,IF(AND('Encodage réponses Es'!$BN33="!",'Encodage réponses Es'!AD33=""),"!",IF('Encodage réponses Es'!AD33="","",'Encodage réponses Es'!AD33)))</f>
        <v/>
      </c>
      <c r="BX33" s="117" t="str">
        <f>IF(OR($F33="a",$F33="A"),$F33,IF(AND('Encodage réponses Es'!$BN33="!",'Encodage réponses Es'!AE33=""),"!",IF('Encodage réponses Es'!AE33="","",'Encodage réponses Es'!AE33)))</f>
        <v/>
      </c>
      <c r="BY33" s="117" t="str">
        <f>IF(OR($F33="a",$F33="A"),$F33,IF(AND('Encodage réponses Es'!$BN33="!",'Encodage réponses Es'!AF33=""),"!",IF('Encodage réponses Es'!AF33="","",'Encodage réponses Es'!AF33)))</f>
        <v/>
      </c>
      <c r="BZ33" s="117" t="str">
        <f>IF(OR($F33="a",$F33="A"),$F33,IF(AND('Encodage réponses Es'!$BN33="!",'Encodage réponses Es'!AN33=""),"!",IF('Encodage réponses Es'!AN33="","",'Encodage réponses Es'!AN33)))</f>
        <v/>
      </c>
      <c r="CA33" s="117" t="str">
        <f>IF(OR($F33="a",$F33="A"),$F33,IF(AND('Encodage réponses Es'!$BN33="!",'Encodage réponses Es'!AV33=""),"!",IF('Encodage réponses Es'!AV33="","",'Encodage réponses Es'!AV33)))</f>
        <v/>
      </c>
      <c r="CB33" s="116" t="str">
        <f>IF(OR($F33="a",$F33="A"),$F33,IF(AND('Encodage réponses Es'!$BN33="!",'Encodage réponses Es'!AW33=""),"!",IF('Encodage réponses Es'!AW33="","",'Encodage réponses Es'!AW33)))</f>
        <v/>
      </c>
      <c r="CC33" s="92" t="str">
        <f>IF(OR($F33="a",$F33="A"),$F33,IF(AND('Encodage réponses Es'!$BN33="!",'Encodage réponses Es'!AX33=""),"!",IF('Encodage réponses Es'!AX33="","",'Encodage réponses Es'!AX33)))</f>
        <v/>
      </c>
      <c r="CD33" s="92" t="str">
        <f>IF(OR($F33="a",$F33="A"),$F33,IF(AND('Encodage réponses Es'!$BN33="!",'Encodage réponses Es'!AY33=""),"!",IF('Encodage réponses Es'!AY33="","",'Encodage réponses Es'!AY33)))</f>
        <v/>
      </c>
      <c r="CE33" s="237" t="str">
        <f>IF(OR($F33="a",$F33="A"),$F33,IF(AND('Encodage réponses Es'!$BN33="!",'Encodage réponses Es'!AZ33=""),"!",IF('Encodage réponses Es'!AZ33="","",'Encodage réponses Es'!AZ33)))</f>
        <v/>
      </c>
      <c r="CF33" s="110" t="str">
        <f t="shared" si="26"/>
        <v/>
      </c>
      <c r="CG33" s="90" t="str">
        <f t="shared" si="27"/>
        <v/>
      </c>
      <c r="CH33" s="117" t="str">
        <f>IF(OR($F33="a",$F33="A"),$F33,IF(AND('Encodage réponses Es'!$BN33="!",'Encodage réponses Es'!AA33=""),"!",IF('Encodage réponses Es'!AA33="","",'Encodage réponses Es'!AA33)))</f>
        <v/>
      </c>
      <c r="CI33" s="117" t="str">
        <f>IF(OR($F33="a",$F33="A"),$F33,IF(AND('Encodage réponses Es'!$BN33="!",'Encodage réponses Es'!AB33=""),"!",IF('Encodage réponses Es'!AB33="","",'Encodage réponses Es'!AB33)))</f>
        <v/>
      </c>
      <c r="CJ33" s="117" t="str">
        <f>IF(OR($F33="a",$F33="A"),$F33,IF(AND('Encodage réponses Es'!$BN33="!",'Encodage réponses Es'!AC33=""),"!",IF('Encodage réponses Es'!AC33="","",'Encodage réponses Es'!AC33)))</f>
        <v/>
      </c>
      <c r="CK33" s="117" t="str">
        <f>IF(OR($F33="a",$F33="A"),$F33,IF(AND('Encodage réponses Es'!$BN33="!",'Encodage réponses Es'!AJ33=""),"!",IF('Encodage réponses Es'!AJ33="","",'Encodage réponses Es'!AJ33)))</f>
        <v/>
      </c>
      <c r="CL33" s="117" t="str">
        <f>IF(OR($F33="a",$F33="A"),$F33,IF(AND('Encodage réponses Es'!$BN33="!",'Encodage réponses Es'!AK33=""),"!",IF('Encodage réponses Es'!AK33="","",'Encodage réponses Es'!AK33)))</f>
        <v/>
      </c>
      <c r="CM33" s="116" t="str">
        <f>IF(OR($F33="a",$F33="A"),$F33,IF(AND('Encodage réponses Es'!$BN33="!",'Encodage réponses Es'!AL33=""),"!",IF('Encodage réponses Es'!AL33="","",'Encodage réponses Es'!AL33)))</f>
        <v/>
      </c>
      <c r="CN33" s="92" t="str">
        <f>IF(OR($F33="a",$F33="A"),$F33,IF(AND('Encodage réponses Es'!$BN33="!",'Encodage réponses Es'!AM33=""),"!",IF('Encodage réponses Es'!AM33="","",'Encodage réponses Es'!AM33)))</f>
        <v/>
      </c>
      <c r="CO33" s="116" t="str">
        <f>IF(OR($F33="a",$F33="A"),$F33,IF(AND('Encodage réponses Es'!$BN33="!",'Encodage réponses Es'!AR33=""),"!",IF('Encodage réponses Es'!AR33="","",'Encodage réponses Es'!AR33)))</f>
        <v/>
      </c>
      <c r="CP33" s="92" t="str">
        <f>IF(OR($F33="a",$F33="A"),$F33,IF(AND('Encodage réponses Es'!$BN33="!",'Encodage réponses Es'!AS33=""),"!",IF('Encodage réponses Es'!AS33="","",'Encodage réponses Es'!AS33)))</f>
        <v/>
      </c>
      <c r="CQ33" s="116" t="str">
        <f>IF(OR($F33="a",$F33="A"),$F33,IF(AND('Encodage réponses Es'!$BN33="!",'Encodage réponses Es'!AT33=""),"!",IF('Encodage réponses Es'!AT33="","",'Encodage réponses Es'!AT33)))</f>
        <v/>
      </c>
      <c r="CR33" s="92" t="str">
        <f>IF(OR($F33="a",$F33="A"),$F33,IF(AND('Encodage réponses Es'!$BN33="!",'Encodage réponses Es'!BB30=""),"!",IF('Encodage réponses Es'!BB33="","",'Encodage réponses Es'!BB33)))</f>
        <v/>
      </c>
      <c r="CS33" s="116" t="str">
        <f>IF(OR($F33="a",$F33="A"),$F33,IF(AND('Encodage réponses Es'!$BN33="!",'Encodage réponses Es'!BC30=""),"!",IF('Encodage réponses Es'!BC33="","",'Encodage réponses Es'!BC33)))</f>
        <v/>
      </c>
      <c r="CT33" s="92" t="str">
        <f>IF(OR($F33="a",$F33="A"),$F33,IF(AND('Encodage réponses Es'!$BN33="!",'Encodage réponses Es'!BD30=""),"!",IF('Encodage réponses Es'!BD33="","",'Encodage réponses Es'!BD33)))</f>
        <v/>
      </c>
      <c r="CU33" s="92" t="str">
        <f>IF(OR($F33="a",$F33="A"),$F33,IF(AND('Encodage réponses Es'!$BN33="!",'Encodage réponses Es'!BE30=""),"!",IF('Encodage réponses Es'!BE33="","",'Encodage réponses Es'!BE33)))</f>
        <v/>
      </c>
      <c r="CV33" s="237" t="str">
        <f>IF(OR($F33="a",$F33="A"),$F33,IF(AND('Encodage réponses Es'!$BN33="!",'Encodage réponses Es'!BF30=""),"!",IF('Encodage réponses Es'!BF33="","",'Encodage réponses Es'!BF33)))</f>
        <v/>
      </c>
      <c r="CW33" s="110" t="str">
        <f t="shared" si="28"/>
        <v/>
      </c>
      <c r="CX33" s="90" t="str">
        <f t="shared" si="29"/>
        <v/>
      </c>
    </row>
    <row r="34" spans="1:105" ht="11.25" customHeight="1" x14ac:dyDescent="0.2">
      <c r="A34" s="484"/>
      <c r="B34" s="485"/>
      <c r="C34" s="16">
        <v>30</v>
      </c>
      <c r="D34" s="299" t="str">
        <f>IF('Encodage réponses Es'!G34=0,"",'Encodage réponses Es'!G34)</f>
        <v/>
      </c>
      <c r="E34" s="405" t="str">
        <f>IF('Encodage réponses Es'!H34="","",'Encodage réponses Es'!H34)</f>
        <v/>
      </c>
      <c r="F34" s="298" t="str">
        <f>IF('Encodage réponses Es'!L34="","",'Encodage réponses Es'!L34)</f>
        <v/>
      </c>
      <c r="G34" s="58"/>
      <c r="H34" s="110" t="str">
        <f t="shared" si="0"/>
        <v/>
      </c>
      <c r="I34" s="397" t="str">
        <f t="shared" si="1"/>
        <v/>
      </c>
      <c r="J34" s="112"/>
      <c r="K34" s="110" t="str">
        <f t="shared" si="2"/>
        <v/>
      </c>
      <c r="L34" s="90" t="str">
        <f t="shared" si="3"/>
        <v/>
      </c>
      <c r="M34" s="112"/>
      <c r="N34" s="110" t="str">
        <f t="shared" si="4"/>
        <v/>
      </c>
      <c r="O34" s="90" t="str">
        <f t="shared" si="5"/>
        <v/>
      </c>
      <c r="P34" s="112"/>
      <c r="Q34" s="110" t="str">
        <f t="shared" si="6"/>
        <v/>
      </c>
      <c r="R34" s="90" t="str">
        <f t="shared" si="7"/>
        <v/>
      </c>
      <c r="S34" s="112"/>
      <c r="T34" s="110" t="str">
        <f t="shared" si="8"/>
        <v/>
      </c>
      <c r="U34" s="90" t="str">
        <f t="shared" si="9"/>
        <v/>
      </c>
      <c r="V34" s="112"/>
      <c r="W34" s="110" t="str">
        <f t="shared" si="10"/>
        <v/>
      </c>
      <c r="X34" s="90" t="str">
        <f t="shared" si="11"/>
        <v/>
      </c>
      <c r="Y34" s="112"/>
      <c r="Z34" s="110" t="str">
        <f t="shared" si="12"/>
        <v/>
      </c>
      <c r="AA34" s="90" t="str">
        <f t="shared" si="13"/>
        <v/>
      </c>
      <c r="AB34" s="112"/>
      <c r="AC34" s="110" t="str">
        <f>IF($BN34="a","absent(e)",IF(OR('Encodage réponses Es'!BQ34="",'Encodage réponses Es'!BR34=""),"",IF('Encodage réponses Es'!BN34="!","incomplet",'Encodage réponses Es'!BQ34+'Encodage réponses Es'!BR34/2)))</f>
        <v/>
      </c>
      <c r="AD34" s="90" t="str">
        <f t="shared" si="14"/>
        <v/>
      </c>
      <c r="AE34" s="366" t="str">
        <f>IF($BN34="a","absent(e)",IF(OR('Encodage réponses Es'!BO34="",'Encodage réponses Es'!BP34=""),"",IF('Encodage réponses Es'!BN34="!","incomplet",'Encodage réponses Es'!BO34+'Encodage réponses Es'!BP34/2)))</f>
        <v/>
      </c>
      <c r="AF34" s="343" t="str">
        <f t="shared" si="15"/>
        <v/>
      </c>
      <c r="AG34" s="110" t="str">
        <f>IF($BN34="a","absent(e)",IF(OR('Encodage réponses Es'!BS34="",'Encodage réponses Es'!BT34=""),"",IF('Encodage réponses Es'!BN34="!","incomplet",'Encodage réponses Es'!BS34+'Encodage réponses Es'!BT34/2)))</f>
        <v/>
      </c>
      <c r="AH34" s="90" t="str">
        <f t="shared" si="16"/>
        <v/>
      </c>
      <c r="AI34" s="110" t="str">
        <f>IF($BN34="a","absent(e)",IF(OR('Encodage réponses Es'!BU34="",'Encodage réponses Es'!BV34=""),"",IF('Encodage réponses Es'!BN34="!","incomplet",'Encodage réponses Es'!BU34+'Encodage réponses Es'!BV34/2)))</f>
        <v/>
      </c>
      <c r="AJ34" s="90" t="str">
        <f t="shared" si="17"/>
        <v/>
      </c>
      <c r="AK34" s="113"/>
      <c r="AL34" s="118" t="str">
        <f>IF(OR($F34="a",$F34="A"),$F34,IF(AND('Encodage réponses Es'!$BN34="!",'Encodage réponses Es'!M34=""),"!",IF('Encodage réponses Es'!M34="","",'Encodage réponses Es'!M34)))</f>
        <v/>
      </c>
      <c r="AM34" s="117" t="str">
        <f>IF(OR($F34="a",$F34="A"),$F34,IF(AND('Encodage réponses Es'!$BN34="!",'Encodage réponses Es'!N34=""),"!",IF('Encodage réponses Es'!N34="","",'Encodage réponses Es'!N34)))</f>
        <v/>
      </c>
      <c r="AN34" s="346" t="str">
        <f>IF(OR($F34="a",$F34="A"),$F34,IF(AND('Encodage réponses Es'!$BN34="!",'Encodage réponses Es'!O34=""),"!",IF('Encodage réponses Es'!O34="","",'Encodage réponses Es'!O34)))</f>
        <v/>
      </c>
      <c r="AO34" s="350" t="str">
        <f>IF(OR($F34="a",$F34="A"),$F34,IF(AND('Encodage réponses Es'!$BN34="!",'Encodage réponses Es'!P34=""),"!",IF('Encodage réponses Es'!P34="","",'Encodage réponses Es'!P34)))</f>
        <v/>
      </c>
      <c r="AP34" s="230" t="str">
        <f>IF(OR($F34="a",$F34="A"),$F34,IF(AND('Encodage réponses Es'!$BN34="!",'Encodage réponses Es'!Q34=""),"!",IF('Encodage réponses Es'!Q34="","",'Encodage réponses Es'!Q34)))</f>
        <v/>
      </c>
      <c r="AQ34" s="350" t="str">
        <f>IF(OR($F34="a",$F34="A"),$F34,IF(AND('Encodage réponses Es'!$BN34="!",'Encodage réponses Es'!AG34=""),"!",IF('Encodage réponses Es'!AG34="","",'Encodage réponses Es'!AG34)))</f>
        <v/>
      </c>
      <c r="AR34" s="120" t="str">
        <f>IF(OR($F34="a",$F34="A"),$F34,IF(AND('Encodage réponses Es'!$BN34="!",'Encodage réponses Es'!AH34=""),"!",IF('Encodage réponses Es'!AH34="","",'Encodage réponses Es'!AH34)))</f>
        <v/>
      </c>
      <c r="AS34" s="120" t="str">
        <f>IF(OR($F34="a",$F34="A"),$F34,IF(AND('Encodage réponses Es'!$BN34="!",'Encodage réponses Es'!AI34=""),"!",IF('Encodage réponses Es'!AI34="","",'Encodage réponses Es'!AI34)))</f>
        <v/>
      </c>
      <c r="AT34" s="120" t="str">
        <f>IF(OR($F34="a",$F34="A"),$F34,IF(AND('Encodage réponses Es'!$BN34="!",'Encodage réponses Es'!AU34=""),"!",IF('Encodage réponses Es'!AU34="","",'Encodage réponses Es'!AU34)))</f>
        <v/>
      </c>
      <c r="AU34" s="236" t="str">
        <f t="shared" si="18"/>
        <v/>
      </c>
      <c r="AV34" s="90" t="str">
        <f t="shared" si="19"/>
        <v/>
      </c>
      <c r="AW34" s="118" t="str">
        <f>IF(OR($F34="a",$F34="A"),$F34,IF(AND('Encodage réponses Es'!$BN34="!",'Encodage réponses Es'!BL34=""),"!",IF('Encodage réponses Es'!BL34="","",'Encodage réponses Es'!BL34)))</f>
        <v/>
      </c>
      <c r="AX34" s="232" t="str">
        <f>IF(OR($F34="a",$F34="A"),$F34,IF(AND('Encodage réponses Es'!$BN34="!",'Encodage réponses Es'!BM34=""),"!",IF('Encodage réponses Es'!BM34="","",'Encodage réponses Es'!BM34)))</f>
        <v/>
      </c>
      <c r="AY34" s="110" t="str">
        <f t="shared" si="20"/>
        <v/>
      </c>
      <c r="AZ34" s="90" t="str">
        <f t="shared" si="21"/>
        <v/>
      </c>
      <c r="BA34" s="118" t="str">
        <f>IF(OR($F34="a",$F34="A"),$F34,IF(AND('Encodage réponses Es'!$BN34="!",'Encodage réponses Es'!AQ34=""),"!",IF('Encodage réponses Es'!AQ34="","",'Encodage réponses Es'!AQ34)))</f>
        <v/>
      </c>
      <c r="BB34" s="117" t="str">
        <f>IF(OR($F34="a",$F34="A"),$F34,IF(AND('Encodage réponses Es'!$BN34="!",'Encodage réponses Es'!BG34=""),"!",IF('Encodage réponses Es'!BG34="","",'Encodage réponses Es'!BG34)))</f>
        <v/>
      </c>
      <c r="BC34" s="120" t="str">
        <f>IF(OR($F34="a",$F34="A"),$F34,IF(AND('Encodage réponses Es'!$BN34="!",'Encodage réponses Es'!BH34=""),"!",IF('Encodage réponses Es'!BH34="","",'Encodage réponses Es'!BH34)))</f>
        <v/>
      </c>
      <c r="BD34" s="117" t="str">
        <f>IF(OR($F34="a",$F34="A"),$F34,IF(AND('Encodage réponses Es'!$BN34="!",'Encodage réponses Es'!BI34=""),"!",IF('Encodage réponses Es'!BI34="","",'Encodage réponses Es'!BI34)))</f>
        <v/>
      </c>
      <c r="BE34" s="120" t="str">
        <f>IF(OR($F34="a",$F34="A"),$F34,IF(AND('Encodage réponses Es'!$BN34="!",'Encodage réponses Es'!BJ34=""),"!",IF('Encodage réponses Es'!BJ34="","",'Encodage réponses Es'!BJ34)))</f>
        <v/>
      </c>
      <c r="BF34" s="117" t="str">
        <f>IF(OR($F34="a",$F34="A"),$F34,IF(AND('Encodage réponses Es'!$BN34="!",'Encodage réponses Es'!BK34=""),"!",IF('Encodage réponses Es'!BK34="","",'Encodage réponses Es'!BK34)))</f>
        <v/>
      </c>
      <c r="BG34" s="110" t="str">
        <f t="shared" si="22"/>
        <v/>
      </c>
      <c r="BH34" s="90" t="str">
        <f t="shared" si="23"/>
        <v/>
      </c>
      <c r="BI34" s="170" t="str">
        <f>IF(OR($F34="a",$F34="A"),$F34,IF(AND('Encodage réponses Es'!$BN34="!",'Encodage réponses Es'!R34=""),"!",IF('Encodage réponses Es'!R34="","",'Encodage réponses Es'!R34)))</f>
        <v/>
      </c>
      <c r="BJ34" s="168" t="str">
        <f>IF(OR($F34="a",$F34="A"),$F34,IF(AND('Encodage réponses Es'!$BN34="!",'Encodage réponses Es'!S34=""),"!",IF('Encodage réponses Es'!S34="","",'Encodage réponses Es'!S34)))</f>
        <v/>
      </c>
      <c r="BK34" s="120" t="str">
        <f>IF(OR($F34="a",$F34="A"),$F34,IF(AND('Encodage réponses Es'!$BN34="!",'Encodage réponses Es'!T34=""),"!",IF('Encodage réponses Es'!T34="","",'Encodage réponses Es'!T34)))</f>
        <v/>
      </c>
      <c r="BL34" s="120" t="str">
        <f>IF(OR($F34="a",$F34="A"),$F34,IF(AND('Encodage réponses Es'!$BN34="!",'Encodage réponses Es'!U34=""),"!",IF('Encodage réponses Es'!U34="","",'Encodage réponses Es'!U34)))</f>
        <v/>
      </c>
      <c r="BM34" s="120" t="str">
        <f>IF(OR($F34="a",$F34="A"),$F34,IF(AND('Encodage réponses Es'!$BN34="!",'Encodage réponses Es'!V34=""),"!",IF('Encodage réponses Es'!V34="","",'Encodage réponses Es'!V34)))</f>
        <v/>
      </c>
      <c r="BN34" s="120" t="str">
        <f>IF(OR($F34="a",$F34="A"),$F34,IF(AND('Encodage réponses Es'!$BN34="!",'Encodage réponses Es'!W34=""),"!",IF('Encodage réponses Es'!W34="","",'Encodage réponses Es'!W34)))</f>
        <v/>
      </c>
      <c r="BO34" s="120" t="str">
        <f>IF(OR($F34="a",$F34="A"),$F34,IF(AND('Encodage réponses Es'!$BN34="!",'Encodage réponses Es'!X34=""),"!",IF('Encodage réponses Es'!X34="","",'Encodage réponses Es'!X34)))</f>
        <v/>
      </c>
      <c r="BP34" s="120" t="str">
        <f>IF(OR($F34="a",$F34="A"),$F34,IF(AND('Encodage réponses Es'!$BN34="!",'Encodage réponses Es'!Y34=""),"!",IF('Encodage réponses Es'!Y34="","",'Encodage réponses Es'!Y34)))</f>
        <v/>
      </c>
      <c r="BQ34" s="120" t="str">
        <f>IF(OR($F34="a",$F34="A"),$F34,IF(AND('Encodage réponses Es'!$BN34="!",'Encodage réponses Es'!Z34=""),"!",IF('Encodage réponses Es'!Z34="","",'Encodage réponses Es'!Z34)))</f>
        <v/>
      </c>
      <c r="BR34" s="120" t="str">
        <f>IF(OR($F34="a",$F34="A"),$F34,IF(AND('Encodage réponses Es'!$BN34="!",'Encodage réponses Es'!AO34=""),"!",IF('Encodage réponses Es'!AO34="","",'Encodage réponses Es'!AO34)))</f>
        <v/>
      </c>
      <c r="BS34" s="120" t="str">
        <f>IF(OR($F34="a",$F34="A"),$F34,IF(AND('Encodage réponses Es'!$BN34="!",'Encodage réponses Es'!AP34=""),"!",IF('Encodage réponses Es'!AP34="","",'Encodage réponses Es'!AP34)))</f>
        <v/>
      </c>
      <c r="BT34" s="120" t="str">
        <f>IF(OR($F34="a",$F34="A"),$F34,IF(AND('Encodage réponses Es'!$BN34="!",'Encodage réponses Es'!BA34=""),"!",IF('Encodage réponses Es'!BA34="","",'Encodage réponses Es'!BA34)))</f>
        <v/>
      </c>
      <c r="BU34" s="110" t="str">
        <f t="shared" si="24"/>
        <v/>
      </c>
      <c r="BV34" s="90" t="str">
        <f t="shared" si="25"/>
        <v/>
      </c>
      <c r="BW34" s="117" t="str">
        <f>IF(OR($F34="a",$F34="A"),$F34,IF(AND('Encodage réponses Es'!$BN34="!",'Encodage réponses Es'!AD34=""),"!",IF('Encodage réponses Es'!AD34="","",'Encodage réponses Es'!AD34)))</f>
        <v/>
      </c>
      <c r="BX34" s="117" t="str">
        <f>IF(OR($F34="a",$F34="A"),$F34,IF(AND('Encodage réponses Es'!$BN34="!",'Encodage réponses Es'!AE34=""),"!",IF('Encodage réponses Es'!AE34="","",'Encodage réponses Es'!AE34)))</f>
        <v/>
      </c>
      <c r="BY34" s="117" t="str">
        <f>IF(OR($F34="a",$F34="A"),$F34,IF(AND('Encodage réponses Es'!$BN34="!",'Encodage réponses Es'!AF34=""),"!",IF('Encodage réponses Es'!AF34="","",'Encodage réponses Es'!AF34)))</f>
        <v/>
      </c>
      <c r="BZ34" s="117" t="str">
        <f>IF(OR($F34="a",$F34="A"),$F34,IF(AND('Encodage réponses Es'!$BN34="!",'Encodage réponses Es'!AN34=""),"!",IF('Encodage réponses Es'!AN34="","",'Encodage réponses Es'!AN34)))</f>
        <v/>
      </c>
      <c r="CA34" s="117" t="str">
        <f>IF(OR($F34="a",$F34="A"),$F34,IF(AND('Encodage réponses Es'!$BN34="!",'Encodage réponses Es'!AV34=""),"!",IF('Encodage réponses Es'!AV34="","",'Encodage réponses Es'!AV34)))</f>
        <v/>
      </c>
      <c r="CB34" s="116" t="str">
        <f>IF(OR($F34="a",$F34="A"),$F34,IF(AND('Encodage réponses Es'!$BN34="!",'Encodage réponses Es'!AW34=""),"!",IF('Encodage réponses Es'!AW34="","",'Encodage réponses Es'!AW34)))</f>
        <v/>
      </c>
      <c r="CC34" s="92" t="str">
        <f>IF(OR($F34="a",$F34="A"),$F34,IF(AND('Encodage réponses Es'!$BN34="!",'Encodage réponses Es'!AX34=""),"!",IF('Encodage réponses Es'!AX34="","",'Encodage réponses Es'!AX34)))</f>
        <v/>
      </c>
      <c r="CD34" s="92" t="str">
        <f>IF(OR($F34="a",$F34="A"),$F34,IF(AND('Encodage réponses Es'!$BN34="!",'Encodage réponses Es'!AY34=""),"!",IF('Encodage réponses Es'!AY34="","",'Encodage réponses Es'!AY34)))</f>
        <v/>
      </c>
      <c r="CE34" s="237" t="str">
        <f>IF(OR($F34="a",$F34="A"),$F34,IF(AND('Encodage réponses Es'!$BN34="!",'Encodage réponses Es'!AZ34=""),"!",IF('Encodage réponses Es'!AZ34="","",'Encodage réponses Es'!AZ34)))</f>
        <v/>
      </c>
      <c r="CF34" s="110" t="str">
        <f t="shared" si="26"/>
        <v/>
      </c>
      <c r="CG34" s="90" t="str">
        <f t="shared" si="27"/>
        <v/>
      </c>
      <c r="CH34" s="117" t="str">
        <f>IF(OR($F34="a",$F34="A"),$F34,IF(AND('Encodage réponses Es'!$BN34="!",'Encodage réponses Es'!AA34=""),"!",IF('Encodage réponses Es'!AA34="","",'Encodage réponses Es'!AA34)))</f>
        <v/>
      </c>
      <c r="CI34" s="117" t="str">
        <f>IF(OR($F34="a",$F34="A"),$F34,IF(AND('Encodage réponses Es'!$BN34="!",'Encodage réponses Es'!AB34=""),"!",IF('Encodage réponses Es'!AB34="","",'Encodage réponses Es'!AB34)))</f>
        <v/>
      </c>
      <c r="CJ34" s="117" t="str">
        <f>IF(OR($F34="a",$F34="A"),$F34,IF(AND('Encodage réponses Es'!$BN34="!",'Encodage réponses Es'!AC34=""),"!",IF('Encodage réponses Es'!AC34="","",'Encodage réponses Es'!AC34)))</f>
        <v/>
      </c>
      <c r="CK34" s="117" t="str">
        <f>IF(OR($F34="a",$F34="A"),$F34,IF(AND('Encodage réponses Es'!$BN34="!",'Encodage réponses Es'!AJ34=""),"!",IF('Encodage réponses Es'!AJ34="","",'Encodage réponses Es'!AJ34)))</f>
        <v/>
      </c>
      <c r="CL34" s="117" t="str">
        <f>IF(OR($F34="a",$F34="A"),$F34,IF(AND('Encodage réponses Es'!$BN34="!",'Encodage réponses Es'!AK34=""),"!",IF('Encodage réponses Es'!AK34="","",'Encodage réponses Es'!AK34)))</f>
        <v/>
      </c>
      <c r="CM34" s="116" t="str">
        <f>IF(OR($F34="a",$F34="A"),$F34,IF(AND('Encodage réponses Es'!$BN34="!",'Encodage réponses Es'!AL34=""),"!",IF('Encodage réponses Es'!AL34="","",'Encodage réponses Es'!AL34)))</f>
        <v/>
      </c>
      <c r="CN34" s="92" t="str">
        <f>IF(OR($F34="a",$F34="A"),$F34,IF(AND('Encodage réponses Es'!$BN34="!",'Encodage réponses Es'!AM34=""),"!",IF('Encodage réponses Es'!AM34="","",'Encodage réponses Es'!AM34)))</f>
        <v/>
      </c>
      <c r="CO34" s="116" t="str">
        <f>IF(OR($F34="a",$F34="A"),$F34,IF(AND('Encodage réponses Es'!$BN34="!",'Encodage réponses Es'!AR34=""),"!",IF('Encodage réponses Es'!AR34="","",'Encodage réponses Es'!AR34)))</f>
        <v/>
      </c>
      <c r="CP34" s="92" t="str">
        <f>IF(OR($F34="a",$F34="A"),$F34,IF(AND('Encodage réponses Es'!$BN34="!",'Encodage réponses Es'!AS34=""),"!",IF('Encodage réponses Es'!AS34="","",'Encodage réponses Es'!AS34)))</f>
        <v/>
      </c>
      <c r="CQ34" s="116" t="str">
        <f>IF(OR($F34="a",$F34="A"),$F34,IF(AND('Encodage réponses Es'!$BN34="!",'Encodage réponses Es'!AT34=""),"!",IF('Encodage réponses Es'!AT34="","",'Encodage réponses Es'!AT34)))</f>
        <v/>
      </c>
      <c r="CR34" s="92" t="str">
        <f>IF(OR($F34="a",$F34="A"),$F34,IF(AND('Encodage réponses Es'!$BN34="!",'Encodage réponses Es'!BB31=""),"!",IF('Encodage réponses Es'!BB34="","",'Encodage réponses Es'!BB34)))</f>
        <v/>
      </c>
      <c r="CS34" s="116" t="str">
        <f>IF(OR($F34="a",$F34="A"),$F34,IF(AND('Encodage réponses Es'!$BN34="!",'Encodage réponses Es'!BC31=""),"!",IF('Encodage réponses Es'!BC34="","",'Encodage réponses Es'!BC34)))</f>
        <v/>
      </c>
      <c r="CT34" s="92" t="str">
        <f>IF(OR($F34="a",$F34="A"),$F34,IF(AND('Encodage réponses Es'!$BN34="!",'Encodage réponses Es'!BD31=""),"!",IF('Encodage réponses Es'!BD34="","",'Encodage réponses Es'!BD34)))</f>
        <v/>
      </c>
      <c r="CU34" s="92" t="str">
        <f>IF(OR($F34="a",$F34="A"),$F34,IF(AND('Encodage réponses Es'!$BN34="!",'Encodage réponses Es'!BE31=""),"!",IF('Encodage réponses Es'!BE34="","",'Encodage réponses Es'!BE34)))</f>
        <v/>
      </c>
      <c r="CV34" s="237" t="str">
        <f>IF(OR($F34="a",$F34="A"),$F34,IF(AND('Encodage réponses Es'!$BN34="!",'Encodage réponses Es'!BF31=""),"!",IF('Encodage réponses Es'!BF34="","",'Encodage réponses Es'!BF34)))</f>
        <v/>
      </c>
      <c r="CW34" s="110" t="str">
        <f t="shared" si="28"/>
        <v/>
      </c>
      <c r="CX34" s="90" t="str">
        <f t="shared" si="29"/>
        <v/>
      </c>
    </row>
    <row r="35" spans="1:105" ht="11.25" customHeight="1" x14ac:dyDescent="0.2">
      <c r="A35" s="484"/>
      <c r="B35" s="485"/>
      <c r="C35" s="16">
        <v>31</v>
      </c>
      <c r="D35" s="299" t="str">
        <f>IF('Encodage réponses Es'!G35=0,"",'Encodage réponses Es'!G35)</f>
        <v/>
      </c>
      <c r="E35" s="405" t="str">
        <f>IF('Encodage réponses Es'!H35="","",'Encodage réponses Es'!H35)</f>
        <v/>
      </c>
      <c r="F35" s="298" t="str">
        <f>IF('Encodage réponses Es'!L35="","",'Encodage réponses Es'!L35)</f>
        <v/>
      </c>
      <c r="G35" s="58"/>
      <c r="H35" s="110" t="str">
        <f t="shared" si="0"/>
        <v/>
      </c>
      <c r="I35" s="397" t="str">
        <f t="shared" si="1"/>
        <v/>
      </c>
      <c r="J35" s="112"/>
      <c r="K35" s="110" t="str">
        <f t="shared" si="2"/>
        <v/>
      </c>
      <c r="L35" s="90" t="str">
        <f t="shared" si="3"/>
        <v/>
      </c>
      <c r="M35" s="112"/>
      <c r="N35" s="110" t="str">
        <f t="shared" si="4"/>
        <v/>
      </c>
      <c r="O35" s="90" t="str">
        <f t="shared" si="5"/>
        <v/>
      </c>
      <c r="P35" s="112"/>
      <c r="Q35" s="110" t="str">
        <f t="shared" si="6"/>
        <v/>
      </c>
      <c r="R35" s="90" t="str">
        <f t="shared" si="7"/>
        <v/>
      </c>
      <c r="S35" s="112"/>
      <c r="T35" s="110" t="str">
        <f t="shared" si="8"/>
        <v/>
      </c>
      <c r="U35" s="90" t="str">
        <f t="shared" si="9"/>
        <v/>
      </c>
      <c r="V35" s="112"/>
      <c r="W35" s="110" t="str">
        <f t="shared" si="10"/>
        <v/>
      </c>
      <c r="X35" s="90" t="str">
        <f t="shared" si="11"/>
        <v/>
      </c>
      <c r="Y35" s="112"/>
      <c r="Z35" s="110" t="str">
        <f t="shared" si="12"/>
        <v/>
      </c>
      <c r="AA35" s="90" t="str">
        <f t="shared" si="13"/>
        <v/>
      </c>
      <c r="AB35" s="112"/>
      <c r="AC35" s="110" t="str">
        <f>IF($BN35="a","absent(e)",IF(OR('Encodage réponses Es'!BQ35="",'Encodage réponses Es'!BR35=""),"",IF('Encodage réponses Es'!BN35="!","incomplet",'Encodage réponses Es'!BQ35+'Encodage réponses Es'!BR35/2)))</f>
        <v/>
      </c>
      <c r="AD35" s="90" t="str">
        <f t="shared" si="14"/>
        <v/>
      </c>
      <c r="AE35" s="366" t="str">
        <f>IF($BN35="a","absent(e)",IF(OR('Encodage réponses Es'!BO35="",'Encodage réponses Es'!BP35=""),"",IF('Encodage réponses Es'!BN35="!","incomplet",'Encodage réponses Es'!BO35+'Encodage réponses Es'!BP35/2)))</f>
        <v/>
      </c>
      <c r="AF35" s="343" t="str">
        <f t="shared" si="15"/>
        <v/>
      </c>
      <c r="AG35" s="110" t="str">
        <f>IF($BN35="a","absent(e)",IF(OR('Encodage réponses Es'!BS35="",'Encodage réponses Es'!BT35=""),"",IF('Encodage réponses Es'!BN35="!","incomplet",'Encodage réponses Es'!BS35+'Encodage réponses Es'!BT35/2)))</f>
        <v/>
      </c>
      <c r="AH35" s="90" t="str">
        <f t="shared" si="16"/>
        <v/>
      </c>
      <c r="AI35" s="110" t="str">
        <f>IF($BN35="a","absent(e)",IF(OR('Encodage réponses Es'!BU35="",'Encodage réponses Es'!BV35=""),"",IF('Encodage réponses Es'!BN35="!","incomplet",'Encodage réponses Es'!BU35+'Encodage réponses Es'!BV35/2)))</f>
        <v/>
      </c>
      <c r="AJ35" s="90" t="str">
        <f t="shared" si="17"/>
        <v/>
      </c>
      <c r="AK35" s="113"/>
      <c r="AL35" s="118" t="str">
        <f>IF(OR($F35="a",$F35="A"),$F35,IF(AND('Encodage réponses Es'!$BN35="!",'Encodage réponses Es'!M35=""),"!",IF('Encodage réponses Es'!M35="","",'Encodage réponses Es'!M35)))</f>
        <v/>
      </c>
      <c r="AM35" s="117" t="str">
        <f>IF(OR($F35="a",$F35="A"),$F35,IF(AND('Encodage réponses Es'!$BN35="!",'Encodage réponses Es'!N35=""),"!",IF('Encodage réponses Es'!N35="","",'Encodage réponses Es'!N35)))</f>
        <v/>
      </c>
      <c r="AN35" s="346" t="str">
        <f>IF(OR($F35="a",$F35="A"),$F35,IF(AND('Encodage réponses Es'!$BN35="!",'Encodage réponses Es'!O35=""),"!",IF('Encodage réponses Es'!O35="","",'Encodage réponses Es'!O35)))</f>
        <v/>
      </c>
      <c r="AO35" s="350" t="str">
        <f>IF(OR($F35="a",$F35="A"),$F35,IF(AND('Encodage réponses Es'!$BN35="!",'Encodage réponses Es'!P35=""),"!",IF('Encodage réponses Es'!P35="","",'Encodage réponses Es'!P35)))</f>
        <v/>
      </c>
      <c r="AP35" s="230" t="str">
        <f>IF(OR($F35="a",$F35="A"),$F35,IF(AND('Encodage réponses Es'!$BN35="!",'Encodage réponses Es'!Q35=""),"!",IF('Encodage réponses Es'!Q35="","",'Encodage réponses Es'!Q35)))</f>
        <v/>
      </c>
      <c r="AQ35" s="350" t="str">
        <f>IF(OR($F35="a",$F35="A"),$F35,IF(AND('Encodage réponses Es'!$BN35="!",'Encodage réponses Es'!AG35=""),"!",IF('Encodage réponses Es'!AG35="","",'Encodage réponses Es'!AG35)))</f>
        <v/>
      </c>
      <c r="AR35" s="120" t="str">
        <f>IF(OR($F35="a",$F35="A"),$F35,IF(AND('Encodage réponses Es'!$BN35="!",'Encodage réponses Es'!AH35=""),"!",IF('Encodage réponses Es'!AH35="","",'Encodage réponses Es'!AH35)))</f>
        <v/>
      </c>
      <c r="AS35" s="120" t="str">
        <f>IF(OR($F35="a",$F35="A"),$F35,IF(AND('Encodage réponses Es'!$BN35="!",'Encodage réponses Es'!AI35=""),"!",IF('Encodage réponses Es'!AI35="","",'Encodage réponses Es'!AI35)))</f>
        <v/>
      </c>
      <c r="AT35" s="120" t="str">
        <f>IF(OR($F35="a",$F35="A"),$F35,IF(AND('Encodage réponses Es'!$BN35="!",'Encodage réponses Es'!AU35=""),"!",IF('Encodage réponses Es'!AU35="","",'Encodage réponses Es'!AU35)))</f>
        <v/>
      </c>
      <c r="AU35" s="236" t="str">
        <f t="shared" si="18"/>
        <v/>
      </c>
      <c r="AV35" s="90" t="str">
        <f t="shared" si="19"/>
        <v/>
      </c>
      <c r="AW35" s="118" t="str">
        <f>IF(OR($F35="a",$F35="A"),$F35,IF(AND('Encodage réponses Es'!$BN35="!",'Encodage réponses Es'!BL35=""),"!",IF('Encodage réponses Es'!BL35="","",'Encodage réponses Es'!BL35)))</f>
        <v/>
      </c>
      <c r="AX35" s="232" t="str">
        <f>IF(OR($F35="a",$F35="A"),$F35,IF(AND('Encodage réponses Es'!$BN35="!",'Encodage réponses Es'!BM35=""),"!",IF('Encodage réponses Es'!BM35="","",'Encodage réponses Es'!BM35)))</f>
        <v/>
      </c>
      <c r="AY35" s="110" t="str">
        <f t="shared" si="20"/>
        <v/>
      </c>
      <c r="AZ35" s="90" t="str">
        <f t="shared" si="21"/>
        <v/>
      </c>
      <c r="BA35" s="118" t="str">
        <f>IF(OR($F35="a",$F35="A"),$F35,IF(AND('Encodage réponses Es'!$BN35="!",'Encodage réponses Es'!AQ35=""),"!",IF('Encodage réponses Es'!AQ35="","",'Encodage réponses Es'!AQ35)))</f>
        <v/>
      </c>
      <c r="BB35" s="117" t="str">
        <f>IF(OR($F35="a",$F35="A"),$F35,IF(AND('Encodage réponses Es'!$BN35="!",'Encodage réponses Es'!BG35=""),"!",IF('Encodage réponses Es'!BG35="","",'Encodage réponses Es'!BG35)))</f>
        <v/>
      </c>
      <c r="BC35" s="120" t="str">
        <f>IF(OR($F35="a",$F35="A"),$F35,IF(AND('Encodage réponses Es'!$BN35="!",'Encodage réponses Es'!BH35=""),"!",IF('Encodage réponses Es'!BH35="","",'Encodage réponses Es'!BH35)))</f>
        <v/>
      </c>
      <c r="BD35" s="117" t="str">
        <f>IF(OR($F35="a",$F35="A"),$F35,IF(AND('Encodage réponses Es'!$BN35="!",'Encodage réponses Es'!BI35=""),"!",IF('Encodage réponses Es'!BI35="","",'Encodage réponses Es'!BI35)))</f>
        <v/>
      </c>
      <c r="BE35" s="120" t="str">
        <f>IF(OR($F35="a",$F35="A"),$F35,IF(AND('Encodage réponses Es'!$BN35="!",'Encodage réponses Es'!BJ35=""),"!",IF('Encodage réponses Es'!BJ35="","",'Encodage réponses Es'!BJ35)))</f>
        <v/>
      </c>
      <c r="BF35" s="117" t="str">
        <f>IF(OR($F35="a",$F35="A"),$F35,IF(AND('Encodage réponses Es'!$BN35="!",'Encodage réponses Es'!BK35=""),"!",IF('Encodage réponses Es'!BK35="","",'Encodage réponses Es'!BK35)))</f>
        <v/>
      </c>
      <c r="BG35" s="110" t="str">
        <f t="shared" si="22"/>
        <v/>
      </c>
      <c r="BH35" s="90" t="str">
        <f t="shared" si="23"/>
        <v/>
      </c>
      <c r="BI35" s="170" t="str">
        <f>IF(OR($F35="a",$F35="A"),$F35,IF(AND('Encodage réponses Es'!$BN35="!",'Encodage réponses Es'!R35=""),"!",IF('Encodage réponses Es'!R35="","",'Encodage réponses Es'!R35)))</f>
        <v/>
      </c>
      <c r="BJ35" s="168" t="str">
        <f>IF(OR($F35="a",$F35="A"),$F35,IF(AND('Encodage réponses Es'!$BN35="!",'Encodage réponses Es'!S35=""),"!",IF('Encodage réponses Es'!S35="","",'Encodage réponses Es'!S35)))</f>
        <v/>
      </c>
      <c r="BK35" s="120" t="str">
        <f>IF(OR($F35="a",$F35="A"),$F35,IF(AND('Encodage réponses Es'!$BN35="!",'Encodage réponses Es'!T35=""),"!",IF('Encodage réponses Es'!T35="","",'Encodage réponses Es'!T35)))</f>
        <v/>
      </c>
      <c r="BL35" s="120" t="str">
        <f>IF(OR($F35="a",$F35="A"),$F35,IF(AND('Encodage réponses Es'!$BN35="!",'Encodage réponses Es'!U35=""),"!",IF('Encodage réponses Es'!U35="","",'Encodage réponses Es'!U35)))</f>
        <v/>
      </c>
      <c r="BM35" s="120" t="str">
        <f>IF(OR($F35="a",$F35="A"),$F35,IF(AND('Encodage réponses Es'!$BN35="!",'Encodage réponses Es'!V35=""),"!",IF('Encodage réponses Es'!V35="","",'Encodage réponses Es'!V35)))</f>
        <v/>
      </c>
      <c r="BN35" s="120" t="str">
        <f>IF(OR($F35="a",$F35="A"),$F35,IF(AND('Encodage réponses Es'!$BN35="!",'Encodage réponses Es'!W35=""),"!",IF('Encodage réponses Es'!W35="","",'Encodage réponses Es'!W35)))</f>
        <v/>
      </c>
      <c r="BO35" s="120" t="str">
        <f>IF(OR($F35="a",$F35="A"),$F35,IF(AND('Encodage réponses Es'!$BN35="!",'Encodage réponses Es'!X35=""),"!",IF('Encodage réponses Es'!X35="","",'Encodage réponses Es'!X35)))</f>
        <v/>
      </c>
      <c r="BP35" s="120" t="str">
        <f>IF(OR($F35="a",$F35="A"),$F35,IF(AND('Encodage réponses Es'!$BN35="!",'Encodage réponses Es'!Y35=""),"!",IF('Encodage réponses Es'!Y35="","",'Encodage réponses Es'!Y35)))</f>
        <v/>
      </c>
      <c r="BQ35" s="120" t="str">
        <f>IF(OR($F35="a",$F35="A"),$F35,IF(AND('Encodage réponses Es'!$BN35="!",'Encodage réponses Es'!Z35=""),"!",IF('Encodage réponses Es'!Z35="","",'Encodage réponses Es'!Z35)))</f>
        <v/>
      </c>
      <c r="BR35" s="120" t="str">
        <f>IF(OR($F35="a",$F35="A"),$F35,IF(AND('Encodage réponses Es'!$BN35="!",'Encodage réponses Es'!AO35=""),"!",IF('Encodage réponses Es'!AO35="","",'Encodage réponses Es'!AO35)))</f>
        <v/>
      </c>
      <c r="BS35" s="120" t="str">
        <f>IF(OR($F35="a",$F35="A"),$F35,IF(AND('Encodage réponses Es'!$BN35="!",'Encodage réponses Es'!AP35=""),"!",IF('Encodage réponses Es'!AP35="","",'Encodage réponses Es'!AP35)))</f>
        <v/>
      </c>
      <c r="BT35" s="120" t="str">
        <f>IF(OR($F35="a",$F35="A"),$F35,IF(AND('Encodage réponses Es'!$BN35="!",'Encodage réponses Es'!BA35=""),"!",IF('Encodage réponses Es'!BA35="","",'Encodage réponses Es'!BA35)))</f>
        <v/>
      </c>
      <c r="BU35" s="110" t="str">
        <f t="shared" si="24"/>
        <v/>
      </c>
      <c r="BV35" s="90" t="str">
        <f t="shared" si="25"/>
        <v/>
      </c>
      <c r="BW35" s="117" t="str">
        <f>IF(OR($F35="a",$F35="A"),$F35,IF(AND('Encodage réponses Es'!$BN35="!",'Encodage réponses Es'!AD35=""),"!",IF('Encodage réponses Es'!AD35="","",'Encodage réponses Es'!AD35)))</f>
        <v/>
      </c>
      <c r="BX35" s="117" t="str">
        <f>IF(OR($F35="a",$F35="A"),$F35,IF(AND('Encodage réponses Es'!$BN35="!",'Encodage réponses Es'!AE35=""),"!",IF('Encodage réponses Es'!AE35="","",'Encodage réponses Es'!AE35)))</f>
        <v/>
      </c>
      <c r="BY35" s="117" t="str">
        <f>IF(OR($F35="a",$F35="A"),$F35,IF(AND('Encodage réponses Es'!$BN35="!",'Encodage réponses Es'!AF35=""),"!",IF('Encodage réponses Es'!AF35="","",'Encodage réponses Es'!AF35)))</f>
        <v/>
      </c>
      <c r="BZ35" s="117" t="str">
        <f>IF(OR($F35="a",$F35="A"),$F35,IF(AND('Encodage réponses Es'!$BN35="!",'Encodage réponses Es'!AN35=""),"!",IF('Encodage réponses Es'!AN35="","",'Encodage réponses Es'!AN35)))</f>
        <v/>
      </c>
      <c r="CA35" s="117" t="str">
        <f>IF(OR($F35="a",$F35="A"),$F35,IF(AND('Encodage réponses Es'!$BN35="!",'Encodage réponses Es'!AV35=""),"!",IF('Encodage réponses Es'!AV35="","",'Encodage réponses Es'!AV35)))</f>
        <v/>
      </c>
      <c r="CB35" s="116" t="str">
        <f>IF(OR($F35="a",$F35="A"),$F35,IF(AND('Encodage réponses Es'!$BN35="!",'Encodage réponses Es'!AW35=""),"!",IF('Encodage réponses Es'!AW35="","",'Encodage réponses Es'!AW35)))</f>
        <v/>
      </c>
      <c r="CC35" s="92" t="str">
        <f>IF(OR($F35="a",$F35="A"),$F35,IF(AND('Encodage réponses Es'!$BN35="!",'Encodage réponses Es'!AX35=""),"!",IF('Encodage réponses Es'!AX35="","",'Encodage réponses Es'!AX35)))</f>
        <v/>
      </c>
      <c r="CD35" s="92" t="str">
        <f>IF(OR($F35="a",$F35="A"),$F35,IF(AND('Encodage réponses Es'!$BN35="!",'Encodage réponses Es'!AY35=""),"!",IF('Encodage réponses Es'!AY35="","",'Encodage réponses Es'!AY35)))</f>
        <v/>
      </c>
      <c r="CE35" s="237" t="str">
        <f>IF(OR($F35="a",$F35="A"),$F35,IF(AND('Encodage réponses Es'!$BN35="!",'Encodage réponses Es'!AZ35=""),"!",IF('Encodage réponses Es'!AZ35="","",'Encodage réponses Es'!AZ35)))</f>
        <v/>
      </c>
      <c r="CF35" s="110" t="str">
        <f t="shared" si="26"/>
        <v/>
      </c>
      <c r="CG35" s="90" t="str">
        <f t="shared" si="27"/>
        <v/>
      </c>
      <c r="CH35" s="117" t="str">
        <f>IF(OR($F35="a",$F35="A"),$F35,IF(AND('Encodage réponses Es'!$BN35="!",'Encodage réponses Es'!AA35=""),"!",IF('Encodage réponses Es'!AA35="","",'Encodage réponses Es'!AA35)))</f>
        <v/>
      </c>
      <c r="CI35" s="117" t="str">
        <f>IF(OR($F35="a",$F35="A"),$F35,IF(AND('Encodage réponses Es'!$BN35="!",'Encodage réponses Es'!AB35=""),"!",IF('Encodage réponses Es'!AB35="","",'Encodage réponses Es'!AB35)))</f>
        <v/>
      </c>
      <c r="CJ35" s="117" t="str">
        <f>IF(OR($F35="a",$F35="A"),$F35,IF(AND('Encodage réponses Es'!$BN35="!",'Encodage réponses Es'!AC35=""),"!",IF('Encodage réponses Es'!AC35="","",'Encodage réponses Es'!AC35)))</f>
        <v/>
      </c>
      <c r="CK35" s="117" t="str">
        <f>IF(OR($F35="a",$F35="A"),$F35,IF(AND('Encodage réponses Es'!$BN35="!",'Encodage réponses Es'!AJ35=""),"!",IF('Encodage réponses Es'!AJ35="","",'Encodage réponses Es'!AJ35)))</f>
        <v/>
      </c>
      <c r="CL35" s="117" t="str">
        <f>IF(OR($F35="a",$F35="A"),$F35,IF(AND('Encodage réponses Es'!$BN35="!",'Encodage réponses Es'!AK35=""),"!",IF('Encodage réponses Es'!AK35="","",'Encodage réponses Es'!AK35)))</f>
        <v/>
      </c>
      <c r="CM35" s="116" t="str">
        <f>IF(OR($F35="a",$F35="A"),$F35,IF(AND('Encodage réponses Es'!$BN35="!",'Encodage réponses Es'!AL35=""),"!",IF('Encodage réponses Es'!AL35="","",'Encodage réponses Es'!AL35)))</f>
        <v/>
      </c>
      <c r="CN35" s="92" t="str">
        <f>IF(OR($F35="a",$F35="A"),$F35,IF(AND('Encodage réponses Es'!$BN35="!",'Encodage réponses Es'!AM35=""),"!",IF('Encodage réponses Es'!AM35="","",'Encodage réponses Es'!AM35)))</f>
        <v/>
      </c>
      <c r="CO35" s="116" t="str">
        <f>IF(OR($F35="a",$F35="A"),$F35,IF(AND('Encodage réponses Es'!$BN35="!",'Encodage réponses Es'!AR35=""),"!",IF('Encodage réponses Es'!AR35="","",'Encodage réponses Es'!AR35)))</f>
        <v/>
      </c>
      <c r="CP35" s="92" t="str">
        <f>IF(OR($F35="a",$F35="A"),$F35,IF(AND('Encodage réponses Es'!$BN35="!",'Encodage réponses Es'!AS35=""),"!",IF('Encodage réponses Es'!AS35="","",'Encodage réponses Es'!AS35)))</f>
        <v/>
      </c>
      <c r="CQ35" s="116" t="str">
        <f>IF(OR($F35="a",$F35="A"),$F35,IF(AND('Encodage réponses Es'!$BN35="!",'Encodage réponses Es'!AT35=""),"!",IF('Encodage réponses Es'!AT35="","",'Encodage réponses Es'!AT35)))</f>
        <v/>
      </c>
      <c r="CR35" s="92" t="str">
        <f>IF(OR($F35="a",$F35="A"),$F35,IF(AND('Encodage réponses Es'!$BN35="!",'Encodage réponses Es'!BB32=""),"!",IF('Encodage réponses Es'!BB35="","",'Encodage réponses Es'!BB35)))</f>
        <v/>
      </c>
      <c r="CS35" s="116" t="str">
        <f>IF(OR($F35="a",$F35="A"),$F35,IF(AND('Encodage réponses Es'!$BN35="!",'Encodage réponses Es'!BC32=""),"!",IF('Encodage réponses Es'!BC35="","",'Encodage réponses Es'!BC35)))</f>
        <v/>
      </c>
      <c r="CT35" s="92" t="str">
        <f>IF(OR($F35="a",$F35="A"),$F35,IF(AND('Encodage réponses Es'!$BN35="!",'Encodage réponses Es'!BD32=""),"!",IF('Encodage réponses Es'!BD35="","",'Encodage réponses Es'!BD35)))</f>
        <v/>
      </c>
      <c r="CU35" s="92" t="str">
        <f>IF(OR($F35="a",$F35="A"),$F35,IF(AND('Encodage réponses Es'!$BN35="!",'Encodage réponses Es'!BE32=""),"!",IF('Encodage réponses Es'!BE35="","",'Encodage réponses Es'!BE35)))</f>
        <v/>
      </c>
      <c r="CV35" s="237" t="str">
        <f>IF(OR($F35="a",$F35="A"),$F35,IF(AND('Encodage réponses Es'!$BN35="!",'Encodage réponses Es'!BF32=""),"!",IF('Encodage réponses Es'!BF35="","",'Encodage réponses Es'!BF35)))</f>
        <v/>
      </c>
      <c r="CW35" s="110" t="str">
        <f t="shared" si="28"/>
        <v/>
      </c>
      <c r="CX35" s="90" t="str">
        <f t="shared" si="29"/>
        <v/>
      </c>
    </row>
    <row r="36" spans="1:105" ht="11.25" customHeight="1" x14ac:dyDescent="0.2">
      <c r="A36" s="484"/>
      <c r="B36" s="485"/>
      <c r="C36" s="16">
        <v>32</v>
      </c>
      <c r="D36" s="299" t="str">
        <f>IF('Encodage réponses Es'!G36=0,"",'Encodage réponses Es'!G36)</f>
        <v/>
      </c>
      <c r="E36" s="405" t="str">
        <f>IF('Encodage réponses Es'!H36="","",'Encodage réponses Es'!H36)</f>
        <v/>
      </c>
      <c r="F36" s="298" t="str">
        <f>IF('Encodage réponses Es'!L36="","",'Encodage réponses Es'!L36)</f>
        <v/>
      </c>
      <c r="G36" s="58"/>
      <c r="H36" s="110" t="str">
        <f t="shared" si="0"/>
        <v/>
      </c>
      <c r="I36" s="397" t="str">
        <f t="shared" si="1"/>
        <v/>
      </c>
      <c r="J36" s="112"/>
      <c r="K36" s="110" t="str">
        <f t="shared" si="2"/>
        <v/>
      </c>
      <c r="L36" s="90" t="str">
        <f t="shared" si="3"/>
        <v/>
      </c>
      <c r="M36" s="112"/>
      <c r="N36" s="110" t="str">
        <f t="shared" si="4"/>
        <v/>
      </c>
      <c r="O36" s="90" t="str">
        <f t="shared" si="5"/>
        <v/>
      </c>
      <c r="P36" s="112"/>
      <c r="Q36" s="110" t="str">
        <f t="shared" si="6"/>
        <v/>
      </c>
      <c r="R36" s="90" t="str">
        <f t="shared" si="7"/>
        <v/>
      </c>
      <c r="S36" s="112"/>
      <c r="T36" s="110" t="str">
        <f t="shared" si="8"/>
        <v/>
      </c>
      <c r="U36" s="90" t="str">
        <f t="shared" si="9"/>
        <v/>
      </c>
      <c r="V36" s="112"/>
      <c r="W36" s="110" t="str">
        <f t="shared" si="10"/>
        <v/>
      </c>
      <c r="X36" s="90" t="str">
        <f t="shared" si="11"/>
        <v/>
      </c>
      <c r="Y36" s="112"/>
      <c r="Z36" s="110" t="str">
        <f t="shared" si="12"/>
        <v/>
      </c>
      <c r="AA36" s="90" t="str">
        <f t="shared" si="13"/>
        <v/>
      </c>
      <c r="AB36" s="112"/>
      <c r="AC36" s="110" t="str">
        <f>IF($BN36="a","absent(e)",IF(OR('Encodage réponses Es'!BQ36="",'Encodage réponses Es'!BR36=""),"",IF('Encodage réponses Es'!BN36="!","incomplet",'Encodage réponses Es'!BQ36+'Encodage réponses Es'!BR36/2)))</f>
        <v/>
      </c>
      <c r="AD36" s="90" t="str">
        <f t="shared" si="14"/>
        <v/>
      </c>
      <c r="AE36" s="366" t="str">
        <f>IF($BN36="a","absent(e)",IF(OR('Encodage réponses Es'!BO36="",'Encodage réponses Es'!BP36=""),"",IF('Encodage réponses Es'!BN36="!","incomplet",'Encodage réponses Es'!BO36+'Encodage réponses Es'!BP36/2)))</f>
        <v/>
      </c>
      <c r="AF36" s="343" t="str">
        <f t="shared" si="15"/>
        <v/>
      </c>
      <c r="AG36" s="110" t="str">
        <f>IF($BN36="a","absent(e)",IF(OR('Encodage réponses Es'!BS36="",'Encodage réponses Es'!BT36=""),"",IF('Encodage réponses Es'!BN36="!","incomplet",'Encodage réponses Es'!BS36+'Encodage réponses Es'!BT36/2)))</f>
        <v/>
      </c>
      <c r="AH36" s="90" t="str">
        <f t="shared" si="16"/>
        <v/>
      </c>
      <c r="AI36" s="110" t="str">
        <f>IF($BN36="a","absent(e)",IF(OR('Encodage réponses Es'!BU36="",'Encodage réponses Es'!BV36=""),"",IF('Encodage réponses Es'!BN36="!","incomplet",'Encodage réponses Es'!BU36+'Encodage réponses Es'!BV36/2)))</f>
        <v/>
      </c>
      <c r="AJ36" s="90" t="str">
        <f t="shared" si="17"/>
        <v/>
      </c>
      <c r="AK36" s="113"/>
      <c r="AL36" s="118" t="str">
        <f>IF(OR($F36="a",$F36="A"),$F36,IF(AND('Encodage réponses Es'!$BN36="!",'Encodage réponses Es'!M36=""),"!",IF('Encodage réponses Es'!M36="","",'Encodage réponses Es'!M36)))</f>
        <v/>
      </c>
      <c r="AM36" s="117" t="str">
        <f>IF(OR($F36="a",$F36="A"),$F36,IF(AND('Encodage réponses Es'!$BN36="!",'Encodage réponses Es'!N36=""),"!",IF('Encodage réponses Es'!N36="","",'Encodage réponses Es'!N36)))</f>
        <v/>
      </c>
      <c r="AN36" s="346" t="str">
        <f>IF(OR($F36="a",$F36="A"),$F36,IF(AND('Encodage réponses Es'!$BN36="!",'Encodage réponses Es'!O36=""),"!",IF('Encodage réponses Es'!O36="","",'Encodage réponses Es'!O36)))</f>
        <v/>
      </c>
      <c r="AO36" s="350" t="str">
        <f>IF(OR($F36="a",$F36="A"),$F36,IF(AND('Encodage réponses Es'!$BN36="!",'Encodage réponses Es'!P36=""),"!",IF('Encodage réponses Es'!P36="","",'Encodage réponses Es'!P36)))</f>
        <v/>
      </c>
      <c r="AP36" s="230" t="str">
        <f>IF(OR($F36="a",$F36="A"),$F36,IF(AND('Encodage réponses Es'!$BN36="!",'Encodage réponses Es'!Q36=""),"!",IF('Encodage réponses Es'!Q36="","",'Encodage réponses Es'!Q36)))</f>
        <v/>
      </c>
      <c r="AQ36" s="350" t="str">
        <f>IF(OR($F36="a",$F36="A"),$F36,IF(AND('Encodage réponses Es'!$BN36="!",'Encodage réponses Es'!AG36=""),"!",IF('Encodage réponses Es'!AG36="","",'Encodage réponses Es'!AG36)))</f>
        <v/>
      </c>
      <c r="AR36" s="120" t="str">
        <f>IF(OR($F36="a",$F36="A"),$F36,IF(AND('Encodage réponses Es'!$BN36="!",'Encodage réponses Es'!AH36=""),"!",IF('Encodage réponses Es'!AH36="","",'Encodage réponses Es'!AH36)))</f>
        <v/>
      </c>
      <c r="AS36" s="120" t="str">
        <f>IF(OR($F36="a",$F36="A"),$F36,IF(AND('Encodage réponses Es'!$BN36="!",'Encodage réponses Es'!AI36=""),"!",IF('Encodage réponses Es'!AI36="","",'Encodage réponses Es'!AI36)))</f>
        <v/>
      </c>
      <c r="AT36" s="120" t="str">
        <f>IF(OR($F36="a",$F36="A"),$F36,IF(AND('Encodage réponses Es'!$BN36="!",'Encodage réponses Es'!AU36=""),"!",IF('Encodage réponses Es'!AU36="","",'Encodage réponses Es'!AU36)))</f>
        <v/>
      </c>
      <c r="AU36" s="236" t="str">
        <f t="shared" si="18"/>
        <v/>
      </c>
      <c r="AV36" s="90" t="str">
        <f t="shared" si="19"/>
        <v/>
      </c>
      <c r="AW36" s="118" t="str">
        <f>IF(OR($F36="a",$F36="A"),$F36,IF(AND('Encodage réponses Es'!$BN36="!",'Encodage réponses Es'!BL36=""),"!",IF('Encodage réponses Es'!BL36="","",'Encodage réponses Es'!BL36)))</f>
        <v/>
      </c>
      <c r="AX36" s="232" t="str">
        <f>IF(OR($F36="a",$F36="A"),$F36,IF(AND('Encodage réponses Es'!$BN36="!",'Encodage réponses Es'!BM36=""),"!",IF('Encodage réponses Es'!BM36="","",'Encodage réponses Es'!BM36)))</f>
        <v/>
      </c>
      <c r="AY36" s="110" t="str">
        <f t="shared" si="20"/>
        <v/>
      </c>
      <c r="AZ36" s="90" t="str">
        <f t="shared" si="21"/>
        <v/>
      </c>
      <c r="BA36" s="118" t="str">
        <f>IF(OR($F36="a",$F36="A"),$F36,IF(AND('Encodage réponses Es'!$BN36="!",'Encodage réponses Es'!AQ36=""),"!",IF('Encodage réponses Es'!AQ36="","",'Encodage réponses Es'!AQ36)))</f>
        <v/>
      </c>
      <c r="BB36" s="117" t="str">
        <f>IF(OR($F36="a",$F36="A"),$F36,IF(AND('Encodage réponses Es'!$BN36="!",'Encodage réponses Es'!BG36=""),"!",IF('Encodage réponses Es'!BG36="","",'Encodage réponses Es'!BG36)))</f>
        <v/>
      </c>
      <c r="BC36" s="120" t="str">
        <f>IF(OR($F36="a",$F36="A"),$F36,IF(AND('Encodage réponses Es'!$BN36="!",'Encodage réponses Es'!BH36=""),"!",IF('Encodage réponses Es'!BH36="","",'Encodage réponses Es'!BH36)))</f>
        <v/>
      </c>
      <c r="BD36" s="117" t="str">
        <f>IF(OR($F36="a",$F36="A"),$F36,IF(AND('Encodage réponses Es'!$BN36="!",'Encodage réponses Es'!BI36=""),"!",IF('Encodage réponses Es'!BI36="","",'Encodage réponses Es'!BI36)))</f>
        <v/>
      </c>
      <c r="BE36" s="120" t="str">
        <f>IF(OR($F36="a",$F36="A"),$F36,IF(AND('Encodage réponses Es'!$BN36="!",'Encodage réponses Es'!BJ36=""),"!",IF('Encodage réponses Es'!BJ36="","",'Encodage réponses Es'!BJ36)))</f>
        <v/>
      </c>
      <c r="BF36" s="117" t="str">
        <f>IF(OR($F36="a",$F36="A"),$F36,IF(AND('Encodage réponses Es'!$BN36="!",'Encodage réponses Es'!BK36=""),"!",IF('Encodage réponses Es'!BK36="","",'Encodage réponses Es'!BK36)))</f>
        <v/>
      </c>
      <c r="BG36" s="110" t="str">
        <f t="shared" si="22"/>
        <v/>
      </c>
      <c r="BH36" s="90" t="str">
        <f t="shared" si="23"/>
        <v/>
      </c>
      <c r="BI36" s="170" t="str">
        <f>IF(OR($F36="a",$F36="A"),$F36,IF(AND('Encodage réponses Es'!$BN36="!",'Encodage réponses Es'!R36=""),"!",IF('Encodage réponses Es'!R36="","",'Encodage réponses Es'!R36)))</f>
        <v/>
      </c>
      <c r="BJ36" s="168" t="str">
        <f>IF(OR($F36="a",$F36="A"),$F36,IF(AND('Encodage réponses Es'!$BN36="!",'Encodage réponses Es'!S36=""),"!",IF('Encodage réponses Es'!S36="","",'Encodage réponses Es'!S36)))</f>
        <v/>
      </c>
      <c r="BK36" s="120" t="str">
        <f>IF(OR($F36="a",$F36="A"),$F36,IF(AND('Encodage réponses Es'!$BN36="!",'Encodage réponses Es'!T36=""),"!",IF('Encodage réponses Es'!T36="","",'Encodage réponses Es'!T36)))</f>
        <v/>
      </c>
      <c r="BL36" s="120" t="str">
        <f>IF(OR($F36="a",$F36="A"),$F36,IF(AND('Encodage réponses Es'!$BN36="!",'Encodage réponses Es'!U36=""),"!",IF('Encodage réponses Es'!U36="","",'Encodage réponses Es'!U36)))</f>
        <v/>
      </c>
      <c r="BM36" s="120" t="str">
        <f>IF(OR($F36="a",$F36="A"),$F36,IF(AND('Encodage réponses Es'!$BN36="!",'Encodage réponses Es'!V36=""),"!",IF('Encodage réponses Es'!V36="","",'Encodage réponses Es'!V36)))</f>
        <v/>
      </c>
      <c r="BN36" s="120" t="str">
        <f>IF(OR($F36="a",$F36="A"),$F36,IF(AND('Encodage réponses Es'!$BN36="!",'Encodage réponses Es'!W36=""),"!",IF('Encodage réponses Es'!W36="","",'Encodage réponses Es'!W36)))</f>
        <v/>
      </c>
      <c r="BO36" s="120" t="str">
        <f>IF(OR($F36="a",$F36="A"),$F36,IF(AND('Encodage réponses Es'!$BN36="!",'Encodage réponses Es'!X36=""),"!",IF('Encodage réponses Es'!X36="","",'Encodage réponses Es'!X36)))</f>
        <v/>
      </c>
      <c r="BP36" s="120" t="str">
        <f>IF(OR($F36="a",$F36="A"),$F36,IF(AND('Encodage réponses Es'!$BN36="!",'Encodage réponses Es'!Y36=""),"!",IF('Encodage réponses Es'!Y36="","",'Encodage réponses Es'!Y36)))</f>
        <v/>
      </c>
      <c r="BQ36" s="120" t="str">
        <f>IF(OR($F36="a",$F36="A"),$F36,IF(AND('Encodage réponses Es'!$BN36="!",'Encodage réponses Es'!Z36=""),"!",IF('Encodage réponses Es'!Z36="","",'Encodage réponses Es'!Z36)))</f>
        <v/>
      </c>
      <c r="BR36" s="120" t="str">
        <f>IF(OR($F36="a",$F36="A"),$F36,IF(AND('Encodage réponses Es'!$BN36="!",'Encodage réponses Es'!AO36=""),"!",IF('Encodage réponses Es'!AO36="","",'Encodage réponses Es'!AO36)))</f>
        <v/>
      </c>
      <c r="BS36" s="120" t="str">
        <f>IF(OR($F36="a",$F36="A"),$F36,IF(AND('Encodage réponses Es'!$BN36="!",'Encodage réponses Es'!AP36=""),"!",IF('Encodage réponses Es'!AP36="","",'Encodage réponses Es'!AP36)))</f>
        <v/>
      </c>
      <c r="BT36" s="120" t="str">
        <f>IF(OR($F36="a",$F36="A"),$F36,IF(AND('Encodage réponses Es'!$BN36="!",'Encodage réponses Es'!BA36=""),"!",IF('Encodage réponses Es'!BA36="","",'Encodage réponses Es'!BA36)))</f>
        <v/>
      </c>
      <c r="BU36" s="110" t="str">
        <f t="shared" si="24"/>
        <v/>
      </c>
      <c r="BV36" s="90" t="str">
        <f t="shared" si="25"/>
        <v/>
      </c>
      <c r="BW36" s="117" t="str">
        <f>IF(OR($F36="a",$F36="A"),$F36,IF(AND('Encodage réponses Es'!$BN36="!",'Encodage réponses Es'!AD36=""),"!",IF('Encodage réponses Es'!AD36="","",'Encodage réponses Es'!AD36)))</f>
        <v/>
      </c>
      <c r="BX36" s="117" t="str">
        <f>IF(OR($F36="a",$F36="A"),$F36,IF(AND('Encodage réponses Es'!$BN36="!",'Encodage réponses Es'!AE36=""),"!",IF('Encodage réponses Es'!AE36="","",'Encodage réponses Es'!AE36)))</f>
        <v/>
      </c>
      <c r="BY36" s="117" t="str">
        <f>IF(OR($F36="a",$F36="A"),$F36,IF(AND('Encodage réponses Es'!$BN36="!",'Encodage réponses Es'!AF36=""),"!",IF('Encodage réponses Es'!AF36="","",'Encodage réponses Es'!AF36)))</f>
        <v/>
      </c>
      <c r="BZ36" s="117" t="str">
        <f>IF(OR($F36="a",$F36="A"),$F36,IF(AND('Encodage réponses Es'!$BN36="!",'Encodage réponses Es'!AN36=""),"!",IF('Encodage réponses Es'!AN36="","",'Encodage réponses Es'!AN36)))</f>
        <v/>
      </c>
      <c r="CA36" s="117" t="str">
        <f>IF(OR($F36="a",$F36="A"),$F36,IF(AND('Encodage réponses Es'!$BN36="!",'Encodage réponses Es'!AV36=""),"!",IF('Encodage réponses Es'!AV36="","",'Encodage réponses Es'!AV36)))</f>
        <v/>
      </c>
      <c r="CB36" s="116" t="str">
        <f>IF(OR($F36="a",$F36="A"),$F36,IF(AND('Encodage réponses Es'!$BN36="!",'Encodage réponses Es'!AW36=""),"!",IF('Encodage réponses Es'!AW36="","",'Encodage réponses Es'!AW36)))</f>
        <v/>
      </c>
      <c r="CC36" s="92" t="str">
        <f>IF(OR($F36="a",$F36="A"),$F36,IF(AND('Encodage réponses Es'!$BN36="!",'Encodage réponses Es'!AX36=""),"!",IF('Encodage réponses Es'!AX36="","",'Encodage réponses Es'!AX36)))</f>
        <v/>
      </c>
      <c r="CD36" s="92" t="str">
        <f>IF(OR($F36="a",$F36="A"),$F36,IF(AND('Encodage réponses Es'!$BN36="!",'Encodage réponses Es'!AY36=""),"!",IF('Encodage réponses Es'!AY36="","",'Encodage réponses Es'!AY36)))</f>
        <v/>
      </c>
      <c r="CE36" s="237" t="str">
        <f>IF(OR($F36="a",$F36="A"),$F36,IF(AND('Encodage réponses Es'!$BN36="!",'Encodage réponses Es'!AZ36=""),"!",IF('Encodage réponses Es'!AZ36="","",'Encodage réponses Es'!AZ36)))</f>
        <v/>
      </c>
      <c r="CF36" s="110" t="str">
        <f t="shared" si="26"/>
        <v/>
      </c>
      <c r="CG36" s="90" t="str">
        <f t="shared" si="27"/>
        <v/>
      </c>
      <c r="CH36" s="117" t="str">
        <f>IF(OR($F36="a",$F36="A"),$F36,IF(AND('Encodage réponses Es'!$BN36="!",'Encodage réponses Es'!AA36=""),"!",IF('Encodage réponses Es'!AA36="","",'Encodage réponses Es'!AA36)))</f>
        <v/>
      </c>
      <c r="CI36" s="117" t="str">
        <f>IF(OR($F36="a",$F36="A"),$F36,IF(AND('Encodage réponses Es'!$BN36="!",'Encodage réponses Es'!AB36=""),"!",IF('Encodage réponses Es'!AB36="","",'Encodage réponses Es'!AB36)))</f>
        <v/>
      </c>
      <c r="CJ36" s="117" t="str">
        <f>IF(OR($F36="a",$F36="A"),$F36,IF(AND('Encodage réponses Es'!$BN36="!",'Encodage réponses Es'!AC36=""),"!",IF('Encodage réponses Es'!AC36="","",'Encodage réponses Es'!AC36)))</f>
        <v/>
      </c>
      <c r="CK36" s="117" t="str">
        <f>IF(OR($F36="a",$F36="A"),$F36,IF(AND('Encodage réponses Es'!$BN36="!",'Encodage réponses Es'!AJ36=""),"!",IF('Encodage réponses Es'!AJ36="","",'Encodage réponses Es'!AJ36)))</f>
        <v/>
      </c>
      <c r="CL36" s="117" t="str">
        <f>IF(OR($F36="a",$F36="A"),$F36,IF(AND('Encodage réponses Es'!$BN36="!",'Encodage réponses Es'!AK36=""),"!",IF('Encodage réponses Es'!AK36="","",'Encodage réponses Es'!AK36)))</f>
        <v/>
      </c>
      <c r="CM36" s="116" t="str">
        <f>IF(OR($F36="a",$F36="A"),$F36,IF(AND('Encodage réponses Es'!$BN36="!",'Encodage réponses Es'!AL36=""),"!",IF('Encodage réponses Es'!AL36="","",'Encodage réponses Es'!AL36)))</f>
        <v/>
      </c>
      <c r="CN36" s="92" t="str">
        <f>IF(OR($F36="a",$F36="A"),$F36,IF(AND('Encodage réponses Es'!$BN36="!",'Encodage réponses Es'!AM36=""),"!",IF('Encodage réponses Es'!AM36="","",'Encodage réponses Es'!AM36)))</f>
        <v/>
      </c>
      <c r="CO36" s="116" t="str">
        <f>IF(OR($F36="a",$F36="A"),$F36,IF(AND('Encodage réponses Es'!$BN36="!",'Encodage réponses Es'!AR36=""),"!",IF('Encodage réponses Es'!AR36="","",'Encodage réponses Es'!AR36)))</f>
        <v/>
      </c>
      <c r="CP36" s="92" t="str">
        <f>IF(OR($F36="a",$F36="A"),$F36,IF(AND('Encodage réponses Es'!$BN36="!",'Encodage réponses Es'!AS36=""),"!",IF('Encodage réponses Es'!AS36="","",'Encodage réponses Es'!AS36)))</f>
        <v/>
      </c>
      <c r="CQ36" s="116" t="str">
        <f>IF(OR($F36="a",$F36="A"),$F36,IF(AND('Encodage réponses Es'!$BN36="!",'Encodage réponses Es'!AT36=""),"!",IF('Encodage réponses Es'!AT36="","",'Encodage réponses Es'!AT36)))</f>
        <v/>
      </c>
      <c r="CR36" s="92" t="str">
        <f>IF(OR($F36="a",$F36="A"),$F36,IF(AND('Encodage réponses Es'!$BN36="!",'Encodage réponses Es'!BB33=""),"!",IF('Encodage réponses Es'!BB36="","",'Encodage réponses Es'!BB36)))</f>
        <v/>
      </c>
      <c r="CS36" s="116" t="str">
        <f>IF(OR($F36="a",$F36="A"),$F36,IF(AND('Encodage réponses Es'!$BN36="!",'Encodage réponses Es'!BC33=""),"!",IF('Encodage réponses Es'!BC36="","",'Encodage réponses Es'!BC36)))</f>
        <v/>
      </c>
      <c r="CT36" s="92" t="str">
        <f>IF(OR($F36="a",$F36="A"),$F36,IF(AND('Encodage réponses Es'!$BN36="!",'Encodage réponses Es'!BD33=""),"!",IF('Encodage réponses Es'!BD36="","",'Encodage réponses Es'!BD36)))</f>
        <v/>
      </c>
      <c r="CU36" s="92" t="str">
        <f>IF(OR($F36="a",$F36="A"),$F36,IF(AND('Encodage réponses Es'!$BN36="!",'Encodage réponses Es'!BE33=""),"!",IF('Encodage réponses Es'!BE36="","",'Encodage réponses Es'!BE36)))</f>
        <v/>
      </c>
      <c r="CV36" s="237" t="str">
        <f>IF(OR($F36="a",$F36="A"),$F36,IF(AND('Encodage réponses Es'!$BN36="!",'Encodage réponses Es'!BF33=""),"!",IF('Encodage réponses Es'!BF36="","",'Encodage réponses Es'!BF36)))</f>
        <v/>
      </c>
      <c r="CW36" s="110" t="str">
        <f t="shared" si="28"/>
        <v/>
      </c>
      <c r="CX36" s="90" t="str">
        <f t="shared" si="29"/>
        <v/>
      </c>
    </row>
    <row r="37" spans="1:105" ht="11.25" customHeight="1" x14ac:dyDescent="0.2">
      <c r="A37" s="484"/>
      <c r="B37" s="485"/>
      <c r="C37" s="16">
        <v>33</v>
      </c>
      <c r="D37" s="299" t="str">
        <f>IF('Encodage réponses Es'!G37=0,"",'Encodage réponses Es'!G37)</f>
        <v/>
      </c>
      <c r="E37" s="405" t="str">
        <f>IF('Encodage réponses Es'!H37="","",'Encodage réponses Es'!H37)</f>
        <v/>
      </c>
      <c r="F37" s="298" t="str">
        <f>IF('Encodage réponses Es'!L37="","",'Encodage réponses Es'!L37)</f>
        <v/>
      </c>
      <c r="G37" s="58"/>
      <c r="H37" s="110" t="str">
        <f t="shared" si="0"/>
        <v/>
      </c>
      <c r="I37" s="397" t="str">
        <f t="shared" si="1"/>
        <v/>
      </c>
      <c r="J37" s="112"/>
      <c r="K37" s="110" t="str">
        <f t="shared" si="2"/>
        <v/>
      </c>
      <c r="L37" s="90" t="str">
        <f t="shared" si="3"/>
        <v/>
      </c>
      <c r="M37" s="112"/>
      <c r="N37" s="110" t="str">
        <f t="shared" si="4"/>
        <v/>
      </c>
      <c r="O37" s="90" t="str">
        <f t="shared" si="5"/>
        <v/>
      </c>
      <c r="P37" s="112"/>
      <c r="Q37" s="110" t="str">
        <f t="shared" si="6"/>
        <v/>
      </c>
      <c r="R37" s="90" t="str">
        <f t="shared" si="7"/>
        <v/>
      </c>
      <c r="S37" s="112"/>
      <c r="T37" s="110" t="str">
        <f t="shared" si="8"/>
        <v/>
      </c>
      <c r="U37" s="90" t="str">
        <f t="shared" si="9"/>
        <v/>
      </c>
      <c r="V37" s="112"/>
      <c r="W37" s="110" t="str">
        <f t="shared" si="10"/>
        <v/>
      </c>
      <c r="X37" s="90" t="str">
        <f t="shared" si="11"/>
        <v/>
      </c>
      <c r="Y37" s="112"/>
      <c r="Z37" s="110" t="str">
        <f t="shared" si="12"/>
        <v/>
      </c>
      <c r="AA37" s="90" t="str">
        <f t="shared" si="13"/>
        <v/>
      </c>
      <c r="AB37" s="112"/>
      <c r="AC37" s="110" t="str">
        <f>IF($BN37="a","absent(e)",IF(OR('Encodage réponses Es'!BQ37="",'Encodage réponses Es'!BR37=""),"",IF('Encodage réponses Es'!BN37="!","incomplet",'Encodage réponses Es'!BQ37+'Encodage réponses Es'!BR37/2)))</f>
        <v/>
      </c>
      <c r="AD37" s="90" t="str">
        <f t="shared" si="14"/>
        <v/>
      </c>
      <c r="AE37" s="366" t="str">
        <f>IF($BN37="a","absent(e)",IF(OR('Encodage réponses Es'!BO37="",'Encodage réponses Es'!BP37=""),"",IF('Encodage réponses Es'!BN37="!","incomplet",'Encodage réponses Es'!BO37+'Encodage réponses Es'!BP37/2)))</f>
        <v/>
      </c>
      <c r="AF37" s="343" t="str">
        <f t="shared" si="15"/>
        <v/>
      </c>
      <c r="AG37" s="110" t="str">
        <f>IF($BN37="a","absent(e)",IF(OR('Encodage réponses Es'!BS37="",'Encodage réponses Es'!BT37=""),"",IF('Encodage réponses Es'!BN37="!","incomplet",'Encodage réponses Es'!BS37+'Encodage réponses Es'!BT37/2)))</f>
        <v/>
      </c>
      <c r="AH37" s="90" t="str">
        <f t="shared" si="16"/>
        <v/>
      </c>
      <c r="AI37" s="110" t="str">
        <f>IF($BN37="a","absent(e)",IF(OR('Encodage réponses Es'!BU37="",'Encodage réponses Es'!BV37=""),"",IF('Encodage réponses Es'!BN37="!","incomplet",'Encodage réponses Es'!BU37+'Encodage réponses Es'!BV37/2)))</f>
        <v/>
      </c>
      <c r="AJ37" s="90" t="str">
        <f t="shared" si="17"/>
        <v/>
      </c>
      <c r="AK37" s="113"/>
      <c r="AL37" s="118" t="str">
        <f>IF(OR($F37="a",$F37="A"),$F37,IF(AND('Encodage réponses Es'!$BN37="!",'Encodage réponses Es'!M37=""),"!",IF('Encodage réponses Es'!M37="","",'Encodage réponses Es'!M37)))</f>
        <v/>
      </c>
      <c r="AM37" s="117" t="str">
        <f>IF(OR($F37="a",$F37="A"),$F37,IF(AND('Encodage réponses Es'!$BN37="!",'Encodage réponses Es'!N37=""),"!",IF('Encodage réponses Es'!N37="","",'Encodage réponses Es'!N37)))</f>
        <v/>
      </c>
      <c r="AN37" s="346" t="str">
        <f>IF(OR($F37="a",$F37="A"),$F37,IF(AND('Encodage réponses Es'!$BN37="!",'Encodage réponses Es'!O37=""),"!",IF('Encodage réponses Es'!O37="","",'Encodage réponses Es'!O37)))</f>
        <v/>
      </c>
      <c r="AO37" s="350" t="str">
        <f>IF(OR($F37="a",$F37="A"),$F37,IF(AND('Encodage réponses Es'!$BN37="!",'Encodage réponses Es'!P37=""),"!",IF('Encodage réponses Es'!P37="","",'Encodage réponses Es'!P37)))</f>
        <v/>
      </c>
      <c r="AP37" s="230" t="str">
        <f>IF(OR($F37="a",$F37="A"),$F37,IF(AND('Encodage réponses Es'!$BN37="!",'Encodage réponses Es'!Q37=""),"!",IF('Encodage réponses Es'!Q37="","",'Encodage réponses Es'!Q37)))</f>
        <v/>
      </c>
      <c r="AQ37" s="350" t="str">
        <f>IF(OR($F37="a",$F37="A"),$F37,IF(AND('Encodage réponses Es'!$BN37="!",'Encodage réponses Es'!AG37=""),"!",IF('Encodage réponses Es'!AG37="","",'Encodage réponses Es'!AG37)))</f>
        <v/>
      </c>
      <c r="AR37" s="120" t="str">
        <f>IF(OR($F37="a",$F37="A"),$F37,IF(AND('Encodage réponses Es'!$BN37="!",'Encodage réponses Es'!AH37=""),"!",IF('Encodage réponses Es'!AH37="","",'Encodage réponses Es'!AH37)))</f>
        <v/>
      </c>
      <c r="AS37" s="120" t="str">
        <f>IF(OR($F37="a",$F37="A"),$F37,IF(AND('Encodage réponses Es'!$BN37="!",'Encodage réponses Es'!AI37=""),"!",IF('Encodage réponses Es'!AI37="","",'Encodage réponses Es'!AI37)))</f>
        <v/>
      </c>
      <c r="AT37" s="120" t="str">
        <f>IF(OR($F37="a",$F37="A"),$F37,IF(AND('Encodage réponses Es'!$BN37="!",'Encodage réponses Es'!AU37=""),"!",IF('Encodage réponses Es'!AU37="","",'Encodage réponses Es'!AU37)))</f>
        <v/>
      </c>
      <c r="AU37" s="236" t="str">
        <f t="shared" si="18"/>
        <v/>
      </c>
      <c r="AV37" s="90" t="str">
        <f t="shared" si="19"/>
        <v/>
      </c>
      <c r="AW37" s="118" t="str">
        <f>IF(OR($F37="a",$F37="A"),$F37,IF(AND('Encodage réponses Es'!$BN37="!",'Encodage réponses Es'!BL37=""),"!",IF('Encodage réponses Es'!BL37="","",'Encodage réponses Es'!BL37)))</f>
        <v/>
      </c>
      <c r="AX37" s="232" t="str">
        <f>IF(OR($F37="a",$F37="A"),$F37,IF(AND('Encodage réponses Es'!$BN37="!",'Encodage réponses Es'!BM37=""),"!",IF('Encodage réponses Es'!BM37="","",'Encodage réponses Es'!BM37)))</f>
        <v/>
      </c>
      <c r="AY37" s="110" t="str">
        <f t="shared" si="20"/>
        <v/>
      </c>
      <c r="AZ37" s="90" t="str">
        <f t="shared" si="21"/>
        <v/>
      </c>
      <c r="BA37" s="118" t="str">
        <f>IF(OR($F37="a",$F37="A"),$F37,IF(AND('Encodage réponses Es'!$BN37="!",'Encodage réponses Es'!AQ37=""),"!",IF('Encodage réponses Es'!AQ37="","",'Encodage réponses Es'!AQ37)))</f>
        <v/>
      </c>
      <c r="BB37" s="117" t="str">
        <f>IF(OR($F37="a",$F37="A"),$F37,IF(AND('Encodage réponses Es'!$BN37="!",'Encodage réponses Es'!BG37=""),"!",IF('Encodage réponses Es'!BG37="","",'Encodage réponses Es'!BG37)))</f>
        <v/>
      </c>
      <c r="BC37" s="120" t="str">
        <f>IF(OR($F37="a",$F37="A"),$F37,IF(AND('Encodage réponses Es'!$BN37="!",'Encodage réponses Es'!BH37=""),"!",IF('Encodage réponses Es'!BH37="","",'Encodage réponses Es'!BH37)))</f>
        <v/>
      </c>
      <c r="BD37" s="117" t="str">
        <f>IF(OR($F37="a",$F37="A"),$F37,IF(AND('Encodage réponses Es'!$BN37="!",'Encodage réponses Es'!BI37=""),"!",IF('Encodage réponses Es'!BI37="","",'Encodage réponses Es'!BI37)))</f>
        <v/>
      </c>
      <c r="BE37" s="120" t="str">
        <f>IF(OR($F37="a",$F37="A"),$F37,IF(AND('Encodage réponses Es'!$BN37="!",'Encodage réponses Es'!BJ37=""),"!",IF('Encodage réponses Es'!BJ37="","",'Encodage réponses Es'!BJ37)))</f>
        <v/>
      </c>
      <c r="BF37" s="117" t="str">
        <f>IF(OR($F37="a",$F37="A"),$F37,IF(AND('Encodage réponses Es'!$BN37="!",'Encodage réponses Es'!BK37=""),"!",IF('Encodage réponses Es'!BK37="","",'Encodage réponses Es'!BK37)))</f>
        <v/>
      </c>
      <c r="BG37" s="110" t="str">
        <f t="shared" si="22"/>
        <v/>
      </c>
      <c r="BH37" s="90" t="str">
        <f t="shared" si="23"/>
        <v/>
      </c>
      <c r="BI37" s="170" t="str">
        <f>IF(OR($F37="a",$F37="A"),$F37,IF(AND('Encodage réponses Es'!$BN37="!",'Encodage réponses Es'!R37=""),"!",IF('Encodage réponses Es'!R37="","",'Encodage réponses Es'!R37)))</f>
        <v/>
      </c>
      <c r="BJ37" s="168" t="str">
        <f>IF(OR($F37="a",$F37="A"),$F37,IF(AND('Encodage réponses Es'!$BN37="!",'Encodage réponses Es'!S37=""),"!",IF('Encodage réponses Es'!S37="","",'Encodage réponses Es'!S37)))</f>
        <v/>
      </c>
      <c r="BK37" s="120" t="str">
        <f>IF(OR($F37="a",$F37="A"),$F37,IF(AND('Encodage réponses Es'!$BN37="!",'Encodage réponses Es'!T37=""),"!",IF('Encodage réponses Es'!T37="","",'Encodage réponses Es'!T37)))</f>
        <v/>
      </c>
      <c r="BL37" s="120" t="str">
        <f>IF(OR($F37="a",$F37="A"),$F37,IF(AND('Encodage réponses Es'!$BN37="!",'Encodage réponses Es'!U37=""),"!",IF('Encodage réponses Es'!U37="","",'Encodage réponses Es'!U37)))</f>
        <v/>
      </c>
      <c r="BM37" s="120" t="str">
        <f>IF(OR($F37="a",$F37="A"),$F37,IF(AND('Encodage réponses Es'!$BN37="!",'Encodage réponses Es'!V37=""),"!",IF('Encodage réponses Es'!V37="","",'Encodage réponses Es'!V37)))</f>
        <v/>
      </c>
      <c r="BN37" s="120" t="str">
        <f>IF(OR($F37="a",$F37="A"),$F37,IF(AND('Encodage réponses Es'!$BN37="!",'Encodage réponses Es'!W37=""),"!",IF('Encodage réponses Es'!W37="","",'Encodage réponses Es'!W37)))</f>
        <v/>
      </c>
      <c r="BO37" s="120" t="str">
        <f>IF(OR($F37="a",$F37="A"),$F37,IF(AND('Encodage réponses Es'!$BN37="!",'Encodage réponses Es'!X37=""),"!",IF('Encodage réponses Es'!X37="","",'Encodage réponses Es'!X37)))</f>
        <v/>
      </c>
      <c r="BP37" s="120" t="str">
        <f>IF(OR($F37="a",$F37="A"),$F37,IF(AND('Encodage réponses Es'!$BN37="!",'Encodage réponses Es'!Y37=""),"!",IF('Encodage réponses Es'!Y37="","",'Encodage réponses Es'!Y37)))</f>
        <v/>
      </c>
      <c r="BQ37" s="120" t="str">
        <f>IF(OR($F37="a",$F37="A"),$F37,IF(AND('Encodage réponses Es'!$BN37="!",'Encodage réponses Es'!Z37=""),"!",IF('Encodage réponses Es'!Z37="","",'Encodage réponses Es'!Z37)))</f>
        <v/>
      </c>
      <c r="BR37" s="120" t="str">
        <f>IF(OR($F37="a",$F37="A"),$F37,IF(AND('Encodage réponses Es'!$BN37="!",'Encodage réponses Es'!AO37=""),"!",IF('Encodage réponses Es'!AO37="","",'Encodage réponses Es'!AO37)))</f>
        <v/>
      </c>
      <c r="BS37" s="120" t="str">
        <f>IF(OR($F37="a",$F37="A"),$F37,IF(AND('Encodage réponses Es'!$BN37="!",'Encodage réponses Es'!AP37=""),"!",IF('Encodage réponses Es'!AP37="","",'Encodage réponses Es'!AP37)))</f>
        <v/>
      </c>
      <c r="BT37" s="120" t="str">
        <f>IF(OR($F37="a",$F37="A"),$F37,IF(AND('Encodage réponses Es'!$BN37="!",'Encodage réponses Es'!BA37=""),"!",IF('Encodage réponses Es'!BA37="","",'Encodage réponses Es'!BA37)))</f>
        <v/>
      </c>
      <c r="BU37" s="110" t="str">
        <f t="shared" si="24"/>
        <v/>
      </c>
      <c r="BV37" s="90" t="str">
        <f t="shared" si="25"/>
        <v/>
      </c>
      <c r="BW37" s="117" t="str">
        <f>IF(OR($F37="a",$F37="A"),$F37,IF(AND('Encodage réponses Es'!$BN37="!",'Encodage réponses Es'!AD37=""),"!",IF('Encodage réponses Es'!AD37="","",'Encodage réponses Es'!AD37)))</f>
        <v/>
      </c>
      <c r="BX37" s="117" t="str">
        <f>IF(OR($F37="a",$F37="A"),$F37,IF(AND('Encodage réponses Es'!$BN37="!",'Encodage réponses Es'!AE37=""),"!",IF('Encodage réponses Es'!AE37="","",'Encodage réponses Es'!AE37)))</f>
        <v/>
      </c>
      <c r="BY37" s="117" t="str">
        <f>IF(OR($F37="a",$F37="A"),$F37,IF(AND('Encodage réponses Es'!$BN37="!",'Encodage réponses Es'!AF37=""),"!",IF('Encodage réponses Es'!AF37="","",'Encodage réponses Es'!AF37)))</f>
        <v/>
      </c>
      <c r="BZ37" s="117" t="str">
        <f>IF(OR($F37="a",$F37="A"),$F37,IF(AND('Encodage réponses Es'!$BN37="!",'Encodage réponses Es'!AN37=""),"!",IF('Encodage réponses Es'!AN37="","",'Encodage réponses Es'!AN37)))</f>
        <v/>
      </c>
      <c r="CA37" s="117" t="str">
        <f>IF(OR($F37="a",$F37="A"),$F37,IF(AND('Encodage réponses Es'!$BN37="!",'Encodage réponses Es'!AV37=""),"!",IF('Encodage réponses Es'!AV37="","",'Encodage réponses Es'!AV37)))</f>
        <v/>
      </c>
      <c r="CB37" s="116" t="str">
        <f>IF(OR($F37="a",$F37="A"),$F37,IF(AND('Encodage réponses Es'!$BN37="!",'Encodage réponses Es'!AW37=""),"!",IF('Encodage réponses Es'!AW37="","",'Encodage réponses Es'!AW37)))</f>
        <v/>
      </c>
      <c r="CC37" s="92" t="str">
        <f>IF(OR($F37="a",$F37="A"),$F37,IF(AND('Encodage réponses Es'!$BN37="!",'Encodage réponses Es'!AX37=""),"!",IF('Encodage réponses Es'!AX37="","",'Encodage réponses Es'!AX37)))</f>
        <v/>
      </c>
      <c r="CD37" s="92" t="str">
        <f>IF(OR($F37="a",$F37="A"),$F37,IF(AND('Encodage réponses Es'!$BN37="!",'Encodage réponses Es'!AY37=""),"!",IF('Encodage réponses Es'!AY37="","",'Encodage réponses Es'!AY37)))</f>
        <v/>
      </c>
      <c r="CE37" s="237" t="str">
        <f>IF(OR($F37="a",$F37="A"),$F37,IF(AND('Encodage réponses Es'!$BN37="!",'Encodage réponses Es'!AZ37=""),"!",IF('Encodage réponses Es'!AZ37="","",'Encodage réponses Es'!AZ37)))</f>
        <v/>
      </c>
      <c r="CF37" s="110" t="str">
        <f t="shared" si="26"/>
        <v/>
      </c>
      <c r="CG37" s="90" t="str">
        <f t="shared" si="27"/>
        <v/>
      </c>
      <c r="CH37" s="117" t="str">
        <f>IF(OR($F37="a",$F37="A"),$F37,IF(AND('Encodage réponses Es'!$BN37="!",'Encodage réponses Es'!AA37=""),"!",IF('Encodage réponses Es'!AA37="","",'Encodage réponses Es'!AA37)))</f>
        <v/>
      </c>
      <c r="CI37" s="117" t="str">
        <f>IF(OR($F37="a",$F37="A"),$F37,IF(AND('Encodage réponses Es'!$BN37="!",'Encodage réponses Es'!AB37=""),"!",IF('Encodage réponses Es'!AB37="","",'Encodage réponses Es'!AB37)))</f>
        <v/>
      </c>
      <c r="CJ37" s="117" t="str">
        <f>IF(OR($F37="a",$F37="A"),$F37,IF(AND('Encodage réponses Es'!$BN37="!",'Encodage réponses Es'!AC37=""),"!",IF('Encodage réponses Es'!AC37="","",'Encodage réponses Es'!AC37)))</f>
        <v/>
      </c>
      <c r="CK37" s="117" t="str">
        <f>IF(OR($F37="a",$F37="A"),$F37,IF(AND('Encodage réponses Es'!$BN37="!",'Encodage réponses Es'!AJ37=""),"!",IF('Encodage réponses Es'!AJ37="","",'Encodage réponses Es'!AJ37)))</f>
        <v/>
      </c>
      <c r="CL37" s="117" t="str">
        <f>IF(OR($F37="a",$F37="A"),$F37,IF(AND('Encodage réponses Es'!$BN37="!",'Encodage réponses Es'!AK37=""),"!",IF('Encodage réponses Es'!AK37="","",'Encodage réponses Es'!AK37)))</f>
        <v/>
      </c>
      <c r="CM37" s="116" t="str">
        <f>IF(OR($F37="a",$F37="A"),$F37,IF(AND('Encodage réponses Es'!$BN37="!",'Encodage réponses Es'!AL37=""),"!",IF('Encodage réponses Es'!AL37="","",'Encodage réponses Es'!AL37)))</f>
        <v/>
      </c>
      <c r="CN37" s="92" t="str">
        <f>IF(OR($F37="a",$F37="A"),$F37,IF(AND('Encodage réponses Es'!$BN37="!",'Encodage réponses Es'!AM37=""),"!",IF('Encodage réponses Es'!AM37="","",'Encodage réponses Es'!AM37)))</f>
        <v/>
      </c>
      <c r="CO37" s="116" t="str">
        <f>IF(OR($F37="a",$F37="A"),$F37,IF(AND('Encodage réponses Es'!$BN37="!",'Encodage réponses Es'!AR37=""),"!",IF('Encodage réponses Es'!AR37="","",'Encodage réponses Es'!AR37)))</f>
        <v/>
      </c>
      <c r="CP37" s="92" t="str">
        <f>IF(OR($F37="a",$F37="A"),$F37,IF(AND('Encodage réponses Es'!$BN37="!",'Encodage réponses Es'!AS37=""),"!",IF('Encodage réponses Es'!AS37="","",'Encodage réponses Es'!AS37)))</f>
        <v/>
      </c>
      <c r="CQ37" s="116" t="str">
        <f>IF(OR($F37="a",$F37="A"),$F37,IF(AND('Encodage réponses Es'!$BN37="!",'Encodage réponses Es'!AT37=""),"!",IF('Encodage réponses Es'!AT37="","",'Encodage réponses Es'!AT37)))</f>
        <v/>
      </c>
      <c r="CR37" s="92" t="str">
        <f>IF(OR($F37="a",$F37="A"),$F37,IF(AND('Encodage réponses Es'!$BN37="!",'Encodage réponses Es'!BB34=""),"!",IF('Encodage réponses Es'!BB37="","",'Encodage réponses Es'!BB37)))</f>
        <v/>
      </c>
      <c r="CS37" s="116" t="str">
        <f>IF(OR($F37="a",$F37="A"),$F37,IF(AND('Encodage réponses Es'!$BN37="!",'Encodage réponses Es'!BC34=""),"!",IF('Encodage réponses Es'!BC37="","",'Encodage réponses Es'!BC37)))</f>
        <v/>
      </c>
      <c r="CT37" s="92" t="str">
        <f>IF(OR($F37="a",$F37="A"),$F37,IF(AND('Encodage réponses Es'!$BN37="!",'Encodage réponses Es'!BD34=""),"!",IF('Encodage réponses Es'!BD37="","",'Encodage réponses Es'!BD37)))</f>
        <v/>
      </c>
      <c r="CU37" s="92" t="str">
        <f>IF(OR($F37="a",$F37="A"),$F37,IF(AND('Encodage réponses Es'!$BN37="!",'Encodage réponses Es'!BE34=""),"!",IF('Encodage réponses Es'!BE37="","",'Encodage réponses Es'!BE37)))</f>
        <v/>
      </c>
      <c r="CV37" s="237" t="str">
        <f>IF(OR($F37="a",$F37="A"),$F37,IF(AND('Encodage réponses Es'!$BN37="!",'Encodage réponses Es'!BF34=""),"!",IF('Encodage réponses Es'!BF37="","",'Encodage réponses Es'!BF37)))</f>
        <v/>
      </c>
      <c r="CW37" s="110" t="str">
        <f t="shared" si="28"/>
        <v/>
      </c>
      <c r="CX37" s="90" t="str">
        <f t="shared" si="29"/>
        <v/>
      </c>
    </row>
    <row r="38" spans="1:105" x14ac:dyDescent="0.2">
      <c r="A38" s="484"/>
      <c r="B38" s="485"/>
      <c r="C38" s="16">
        <v>34</v>
      </c>
      <c r="D38" s="299" t="str">
        <f>IF('Encodage réponses Es'!G38=0,"",'Encodage réponses Es'!G38)</f>
        <v/>
      </c>
      <c r="E38" s="405" t="str">
        <f>IF('Encodage réponses Es'!H38="","",'Encodage réponses Es'!H38)</f>
        <v/>
      </c>
      <c r="F38" s="298" t="str">
        <f>IF('Encodage réponses Es'!L38="","",'Encodage réponses Es'!L38)</f>
        <v/>
      </c>
      <c r="G38" s="58"/>
      <c r="H38" s="110" t="str">
        <f t="shared" si="0"/>
        <v/>
      </c>
      <c r="I38" s="397" t="str">
        <f t="shared" si="1"/>
        <v/>
      </c>
      <c r="J38" s="112"/>
      <c r="K38" s="110" t="str">
        <f t="shared" si="2"/>
        <v/>
      </c>
      <c r="L38" s="90" t="str">
        <f t="shared" si="3"/>
        <v/>
      </c>
      <c r="M38" s="112"/>
      <c r="N38" s="110" t="str">
        <f t="shared" si="4"/>
        <v/>
      </c>
      <c r="O38" s="90" t="str">
        <f t="shared" si="5"/>
        <v/>
      </c>
      <c r="P38" s="112"/>
      <c r="Q38" s="110" t="str">
        <f t="shared" si="6"/>
        <v/>
      </c>
      <c r="R38" s="90" t="str">
        <f t="shared" si="7"/>
        <v/>
      </c>
      <c r="S38" s="112"/>
      <c r="T38" s="110" t="str">
        <f t="shared" si="8"/>
        <v/>
      </c>
      <c r="U38" s="90" t="str">
        <f t="shared" si="9"/>
        <v/>
      </c>
      <c r="V38" s="112"/>
      <c r="W38" s="110" t="str">
        <f t="shared" si="10"/>
        <v/>
      </c>
      <c r="X38" s="90" t="str">
        <f t="shared" si="11"/>
        <v/>
      </c>
      <c r="Y38" s="112"/>
      <c r="Z38" s="110" t="str">
        <f t="shared" si="12"/>
        <v/>
      </c>
      <c r="AA38" s="90" t="str">
        <f t="shared" si="13"/>
        <v/>
      </c>
      <c r="AB38" s="112"/>
      <c r="AC38" s="110" t="str">
        <f>IF($BN38="a","absent(e)",IF(OR('Encodage réponses Es'!BQ38="",'Encodage réponses Es'!BR38=""),"",IF('Encodage réponses Es'!BN38="!","incomplet",'Encodage réponses Es'!BQ38+'Encodage réponses Es'!BR38/2)))</f>
        <v/>
      </c>
      <c r="AD38" s="90" t="str">
        <f t="shared" si="14"/>
        <v/>
      </c>
      <c r="AE38" s="366" t="str">
        <f>IF($BN38="a","absent(e)",IF(OR('Encodage réponses Es'!BO38="",'Encodage réponses Es'!BP38=""),"",IF('Encodage réponses Es'!BN38="!","incomplet",'Encodage réponses Es'!BO38+'Encodage réponses Es'!BP38/2)))</f>
        <v/>
      </c>
      <c r="AF38" s="343" t="str">
        <f t="shared" si="15"/>
        <v/>
      </c>
      <c r="AG38" s="110" t="str">
        <f>IF($BN38="a","absent(e)",IF(OR('Encodage réponses Es'!BS38="",'Encodage réponses Es'!BT38=""),"",IF('Encodage réponses Es'!BN38="!","incomplet",'Encodage réponses Es'!BS38+'Encodage réponses Es'!BT38/2)))</f>
        <v/>
      </c>
      <c r="AH38" s="90" t="str">
        <f t="shared" si="16"/>
        <v/>
      </c>
      <c r="AI38" s="110" t="str">
        <f>IF($BN38="a","absent(e)",IF(OR('Encodage réponses Es'!BU38="",'Encodage réponses Es'!BV38=""),"",IF('Encodage réponses Es'!BN38="!","incomplet",'Encodage réponses Es'!BU38+'Encodage réponses Es'!BV38/2)))</f>
        <v/>
      </c>
      <c r="AJ38" s="90" t="str">
        <f t="shared" si="17"/>
        <v/>
      </c>
      <c r="AK38" s="113"/>
      <c r="AL38" s="118" t="str">
        <f>IF(OR($F38="a",$F38="A"),$F38,IF(AND('Encodage réponses Es'!$BN38="!",'Encodage réponses Es'!M38=""),"!",IF('Encodage réponses Es'!M38="","",'Encodage réponses Es'!M38)))</f>
        <v/>
      </c>
      <c r="AM38" s="117" t="str">
        <f>IF(OR($F38="a",$F38="A"),$F38,IF(AND('Encodage réponses Es'!$BN38="!",'Encodage réponses Es'!N38=""),"!",IF('Encodage réponses Es'!N38="","",'Encodage réponses Es'!N38)))</f>
        <v/>
      </c>
      <c r="AN38" s="346" t="str">
        <f>IF(OR($F38="a",$F38="A"),$F38,IF(AND('Encodage réponses Es'!$BN38="!",'Encodage réponses Es'!O38=""),"!",IF('Encodage réponses Es'!O38="","",'Encodage réponses Es'!O38)))</f>
        <v/>
      </c>
      <c r="AO38" s="350" t="str">
        <f>IF(OR($F38="a",$F38="A"),$F38,IF(AND('Encodage réponses Es'!$BN38="!",'Encodage réponses Es'!P38=""),"!",IF('Encodage réponses Es'!P38="","",'Encodage réponses Es'!P38)))</f>
        <v/>
      </c>
      <c r="AP38" s="230" t="str">
        <f>IF(OR($F38="a",$F38="A"),$F38,IF(AND('Encodage réponses Es'!$BN38="!",'Encodage réponses Es'!Q38=""),"!",IF('Encodage réponses Es'!Q38="","",'Encodage réponses Es'!Q38)))</f>
        <v/>
      </c>
      <c r="AQ38" s="350" t="str">
        <f>IF(OR($F38="a",$F38="A"),$F38,IF(AND('Encodage réponses Es'!$BN38="!",'Encodage réponses Es'!AG38=""),"!",IF('Encodage réponses Es'!AG38="","",'Encodage réponses Es'!AG38)))</f>
        <v/>
      </c>
      <c r="AR38" s="120" t="str">
        <f>IF(OR($F38="a",$F38="A"),$F38,IF(AND('Encodage réponses Es'!$BN38="!",'Encodage réponses Es'!AH38=""),"!",IF('Encodage réponses Es'!AH38="","",'Encodage réponses Es'!AH38)))</f>
        <v/>
      </c>
      <c r="AS38" s="120" t="str">
        <f>IF(OR($F38="a",$F38="A"),$F38,IF(AND('Encodage réponses Es'!$BN38="!",'Encodage réponses Es'!AI38=""),"!",IF('Encodage réponses Es'!AI38="","",'Encodage réponses Es'!AI38)))</f>
        <v/>
      </c>
      <c r="AT38" s="120" t="str">
        <f>IF(OR($F38="a",$F38="A"),$F38,IF(AND('Encodage réponses Es'!$BN38="!",'Encodage réponses Es'!AU38=""),"!",IF('Encodage réponses Es'!AU38="","",'Encodage réponses Es'!AU38)))</f>
        <v/>
      </c>
      <c r="AU38" s="236" t="str">
        <f t="shared" si="18"/>
        <v/>
      </c>
      <c r="AV38" s="90" t="str">
        <f t="shared" si="19"/>
        <v/>
      </c>
      <c r="AW38" s="118" t="str">
        <f>IF(OR($F38="a",$F38="A"),$F38,IF(AND('Encodage réponses Es'!$BN38="!",'Encodage réponses Es'!BL38=""),"!",IF('Encodage réponses Es'!BL38="","",'Encodage réponses Es'!BL38)))</f>
        <v/>
      </c>
      <c r="AX38" s="232" t="str">
        <f>IF(OR($F38="a",$F38="A"),$F38,IF(AND('Encodage réponses Es'!$BN38="!",'Encodage réponses Es'!BM38=""),"!",IF('Encodage réponses Es'!BM38="","",'Encodage réponses Es'!BM38)))</f>
        <v/>
      </c>
      <c r="AY38" s="110" t="str">
        <f t="shared" si="20"/>
        <v/>
      </c>
      <c r="AZ38" s="90" t="str">
        <f t="shared" si="21"/>
        <v/>
      </c>
      <c r="BA38" s="118" t="str">
        <f>IF(OR($F38="a",$F38="A"),$F38,IF(AND('Encodage réponses Es'!$BN38="!",'Encodage réponses Es'!AQ38=""),"!",IF('Encodage réponses Es'!AQ38="","",'Encodage réponses Es'!AQ38)))</f>
        <v/>
      </c>
      <c r="BB38" s="117" t="str">
        <f>IF(OR($F38="a",$F38="A"),$F38,IF(AND('Encodage réponses Es'!$BN38="!",'Encodage réponses Es'!BG38=""),"!",IF('Encodage réponses Es'!BG38="","",'Encodage réponses Es'!BG38)))</f>
        <v/>
      </c>
      <c r="BC38" s="120" t="str">
        <f>IF(OR($F38="a",$F38="A"),$F38,IF(AND('Encodage réponses Es'!$BN38="!",'Encodage réponses Es'!BH38=""),"!",IF('Encodage réponses Es'!BH38="","",'Encodage réponses Es'!BH38)))</f>
        <v/>
      </c>
      <c r="BD38" s="117" t="str">
        <f>IF(OR($F38="a",$F38="A"),$F38,IF(AND('Encodage réponses Es'!$BN38="!",'Encodage réponses Es'!BI38=""),"!",IF('Encodage réponses Es'!BI38="","",'Encodage réponses Es'!BI38)))</f>
        <v/>
      </c>
      <c r="BE38" s="120" t="str">
        <f>IF(OR($F38="a",$F38="A"),$F38,IF(AND('Encodage réponses Es'!$BN38="!",'Encodage réponses Es'!BJ38=""),"!",IF('Encodage réponses Es'!BJ38="","",'Encodage réponses Es'!BJ38)))</f>
        <v/>
      </c>
      <c r="BF38" s="117" t="str">
        <f>IF(OR($F38="a",$F38="A"),$F38,IF(AND('Encodage réponses Es'!$BN38="!",'Encodage réponses Es'!BK38=""),"!",IF('Encodage réponses Es'!BK38="","",'Encodage réponses Es'!BK38)))</f>
        <v/>
      </c>
      <c r="BG38" s="110" t="str">
        <f t="shared" si="22"/>
        <v/>
      </c>
      <c r="BH38" s="90" t="str">
        <f t="shared" si="23"/>
        <v/>
      </c>
      <c r="BI38" s="170" t="str">
        <f>IF(OR($F38="a",$F38="A"),$F38,IF(AND('Encodage réponses Es'!$BN38="!",'Encodage réponses Es'!R38=""),"!",IF('Encodage réponses Es'!R38="","",'Encodage réponses Es'!R38)))</f>
        <v/>
      </c>
      <c r="BJ38" s="168" t="str">
        <f>IF(OR($F38="a",$F38="A"),$F38,IF(AND('Encodage réponses Es'!$BN38="!",'Encodage réponses Es'!S38=""),"!",IF('Encodage réponses Es'!S38="","",'Encodage réponses Es'!S38)))</f>
        <v/>
      </c>
      <c r="BK38" s="120" t="str">
        <f>IF(OR($F38="a",$F38="A"),$F38,IF(AND('Encodage réponses Es'!$BN38="!",'Encodage réponses Es'!T38=""),"!",IF('Encodage réponses Es'!T38="","",'Encodage réponses Es'!T38)))</f>
        <v/>
      </c>
      <c r="BL38" s="120" t="str">
        <f>IF(OR($F38="a",$F38="A"),$F38,IF(AND('Encodage réponses Es'!$BN38="!",'Encodage réponses Es'!U38=""),"!",IF('Encodage réponses Es'!U38="","",'Encodage réponses Es'!U38)))</f>
        <v/>
      </c>
      <c r="BM38" s="120" t="str">
        <f>IF(OR($F38="a",$F38="A"),$F38,IF(AND('Encodage réponses Es'!$BN38="!",'Encodage réponses Es'!V38=""),"!",IF('Encodage réponses Es'!V38="","",'Encodage réponses Es'!V38)))</f>
        <v/>
      </c>
      <c r="BN38" s="120" t="str">
        <f>IF(OR($F38="a",$F38="A"),$F38,IF(AND('Encodage réponses Es'!$BN38="!",'Encodage réponses Es'!W38=""),"!",IF('Encodage réponses Es'!W38="","",'Encodage réponses Es'!W38)))</f>
        <v/>
      </c>
      <c r="BO38" s="120" t="str">
        <f>IF(OR($F38="a",$F38="A"),$F38,IF(AND('Encodage réponses Es'!$BN38="!",'Encodage réponses Es'!X38=""),"!",IF('Encodage réponses Es'!X38="","",'Encodage réponses Es'!X38)))</f>
        <v/>
      </c>
      <c r="BP38" s="120" t="str">
        <f>IF(OR($F38="a",$F38="A"),$F38,IF(AND('Encodage réponses Es'!$BN38="!",'Encodage réponses Es'!Y38=""),"!",IF('Encodage réponses Es'!Y38="","",'Encodage réponses Es'!Y38)))</f>
        <v/>
      </c>
      <c r="BQ38" s="120" t="str">
        <f>IF(OR($F38="a",$F38="A"),$F38,IF(AND('Encodage réponses Es'!$BN38="!",'Encodage réponses Es'!Z38=""),"!",IF('Encodage réponses Es'!Z38="","",'Encodage réponses Es'!Z38)))</f>
        <v/>
      </c>
      <c r="BR38" s="120" t="str">
        <f>IF(OR($F38="a",$F38="A"),$F38,IF(AND('Encodage réponses Es'!$BN38="!",'Encodage réponses Es'!AO38=""),"!",IF('Encodage réponses Es'!AO38="","",'Encodage réponses Es'!AO38)))</f>
        <v/>
      </c>
      <c r="BS38" s="120" t="str">
        <f>IF(OR($F38="a",$F38="A"),$F38,IF(AND('Encodage réponses Es'!$BN38="!",'Encodage réponses Es'!AP38=""),"!",IF('Encodage réponses Es'!AP38="","",'Encodage réponses Es'!AP38)))</f>
        <v/>
      </c>
      <c r="BT38" s="120" t="str">
        <f>IF(OR($F38="a",$F38="A"),$F38,IF(AND('Encodage réponses Es'!$BN38="!",'Encodage réponses Es'!BA38=""),"!",IF('Encodage réponses Es'!BA38="","",'Encodage réponses Es'!BA38)))</f>
        <v/>
      </c>
      <c r="BU38" s="110" t="str">
        <f t="shared" si="24"/>
        <v/>
      </c>
      <c r="BV38" s="90" t="str">
        <f t="shared" si="25"/>
        <v/>
      </c>
      <c r="BW38" s="117" t="str">
        <f>IF(OR($F38="a",$F38="A"),$F38,IF(AND('Encodage réponses Es'!$BN38="!",'Encodage réponses Es'!AD38=""),"!",IF('Encodage réponses Es'!AD38="","",'Encodage réponses Es'!AD38)))</f>
        <v/>
      </c>
      <c r="BX38" s="117" t="str">
        <f>IF(OR($F38="a",$F38="A"),$F38,IF(AND('Encodage réponses Es'!$BN38="!",'Encodage réponses Es'!AE38=""),"!",IF('Encodage réponses Es'!AE38="","",'Encodage réponses Es'!AE38)))</f>
        <v/>
      </c>
      <c r="BY38" s="117" t="str">
        <f>IF(OR($F38="a",$F38="A"),$F38,IF(AND('Encodage réponses Es'!$BN38="!",'Encodage réponses Es'!AF38=""),"!",IF('Encodage réponses Es'!AF38="","",'Encodage réponses Es'!AF38)))</f>
        <v/>
      </c>
      <c r="BZ38" s="117" t="str">
        <f>IF(OR($F38="a",$F38="A"),$F38,IF(AND('Encodage réponses Es'!$BN38="!",'Encodage réponses Es'!AN38=""),"!",IF('Encodage réponses Es'!AN38="","",'Encodage réponses Es'!AN38)))</f>
        <v/>
      </c>
      <c r="CA38" s="117" t="str">
        <f>IF(OR($F38="a",$F38="A"),$F38,IF(AND('Encodage réponses Es'!$BN38="!",'Encodage réponses Es'!AV38=""),"!",IF('Encodage réponses Es'!AV38="","",'Encodage réponses Es'!AV38)))</f>
        <v/>
      </c>
      <c r="CB38" s="116" t="str">
        <f>IF(OR($F38="a",$F38="A"),$F38,IF(AND('Encodage réponses Es'!$BN38="!",'Encodage réponses Es'!AW38=""),"!",IF('Encodage réponses Es'!AW38="","",'Encodage réponses Es'!AW38)))</f>
        <v/>
      </c>
      <c r="CC38" s="92" t="str">
        <f>IF(OR($F38="a",$F38="A"),$F38,IF(AND('Encodage réponses Es'!$BN38="!",'Encodage réponses Es'!AX38=""),"!",IF('Encodage réponses Es'!AX38="","",'Encodage réponses Es'!AX38)))</f>
        <v/>
      </c>
      <c r="CD38" s="92" t="str">
        <f>IF(OR($F38="a",$F38="A"),$F38,IF(AND('Encodage réponses Es'!$BN38="!",'Encodage réponses Es'!AY38=""),"!",IF('Encodage réponses Es'!AY38="","",'Encodage réponses Es'!AY38)))</f>
        <v/>
      </c>
      <c r="CE38" s="237" t="str">
        <f>IF(OR($F38="a",$F38="A"),$F38,IF(AND('Encodage réponses Es'!$BN38="!",'Encodage réponses Es'!AZ38=""),"!",IF('Encodage réponses Es'!AZ38="","",'Encodage réponses Es'!AZ38)))</f>
        <v/>
      </c>
      <c r="CF38" s="110" t="str">
        <f t="shared" si="26"/>
        <v/>
      </c>
      <c r="CG38" s="90" t="str">
        <f t="shared" si="27"/>
        <v/>
      </c>
      <c r="CH38" s="117" t="str">
        <f>IF(OR($F38="a",$F38="A"),$F38,IF(AND('Encodage réponses Es'!$BN38="!",'Encodage réponses Es'!AA38=""),"!",IF('Encodage réponses Es'!AA38="","",'Encodage réponses Es'!AA38)))</f>
        <v/>
      </c>
      <c r="CI38" s="117" t="str">
        <f>IF(OR($F38="a",$F38="A"),$F38,IF(AND('Encodage réponses Es'!$BN38="!",'Encodage réponses Es'!AB38=""),"!",IF('Encodage réponses Es'!AB38="","",'Encodage réponses Es'!AB38)))</f>
        <v/>
      </c>
      <c r="CJ38" s="117" t="str">
        <f>IF(OR($F38="a",$F38="A"),$F38,IF(AND('Encodage réponses Es'!$BN38="!",'Encodage réponses Es'!AC38=""),"!",IF('Encodage réponses Es'!AC38="","",'Encodage réponses Es'!AC38)))</f>
        <v/>
      </c>
      <c r="CK38" s="117" t="str">
        <f>IF(OR($F38="a",$F38="A"),$F38,IF(AND('Encodage réponses Es'!$BN38="!",'Encodage réponses Es'!AJ38=""),"!",IF('Encodage réponses Es'!AJ38="","",'Encodage réponses Es'!AJ38)))</f>
        <v/>
      </c>
      <c r="CL38" s="117" t="str">
        <f>IF(OR($F38="a",$F38="A"),$F38,IF(AND('Encodage réponses Es'!$BN38="!",'Encodage réponses Es'!AK38=""),"!",IF('Encodage réponses Es'!AK38="","",'Encodage réponses Es'!AK38)))</f>
        <v/>
      </c>
      <c r="CM38" s="116" t="str">
        <f>IF(OR($F38="a",$F38="A"),$F38,IF(AND('Encodage réponses Es'!$BN38="!",'Encodage réponses Es'!AL38=""),"!",IF('Encodage réponses Es'!AL38="","",'Encodage réponses Es'!AL38)))</f>
        <v/>
      </c>
      <c r="CN38" s="92" t="str">
        <f>IF(OR($F38="a",$F38="A"),$F38,IF(AND('Encodage réponses Es'!$BN38="!",'Encodage réponses Es'!AM38=""),"!",IF('Encodage réponses Es'!AM38="","",'Encodage réponses Es'!AM38)))</f>
        <v/>
      </c>
      <c r="CO38" s="116" t="str">
        <f>IF(OR($F38="a",$F38="A"),$F38,IF(AND('Encodage réponses Es'!$BN38="!",'Encodage réponses Es'!AR38=""),"!",IF('Encodage réponses Es'!AR38="","",'Encodage réponses Es'!AR38)))</f>
        <v/>
      </c>
      <c r="CP38" s="92" t="str">
        <f>IF(OR($F38="a",$F38="A"),$F38,IF(AND('Encodage réponses Es'!$BN38="!",'Encodage réponses Es'!AS38=""),"!",IF('Encodage réponses Es'!AS38="","",'Encodage réponses Es'!AS38)))</f>
        <v/>
      </c>
      <c r="CQ38" s="116" t="str">
        <f>IF(OR($F38="a",$F38="A"),$F38,IF(AND('Encodage réponses Es'!$BN38="!",'Encodage réponses Es'!AT38=""),"!",IF('Encodage réponses Es'!AT38="","",'Encodage réponses Es'!AT38)))</f>
        <v/>
      </c>
      <c r="CR38" s="92" t="str">
        <f>IF(OR($F38="a",$F38="A"),$F38,IF(AND('Encodage réponses Es'!$BN38="!",'Encodage réponses Es'!BB35=""),"!",IF('Encodage réponses Es'!BB38="","",'Encodage réponses Es'!BB38)))</f>
        <v/>
      </c>
      <c r="CS38" s="116" t="str">
        <f>IF(OR($F38="a",$F38="A"),$F38,IF(AND('Encodage réponses Es'!$BN38="!",'Encodage réponses Es'!BC35=""),"!",IF('Encodage réponses Es'!BC38="","",'Encodage réponses Es'!BC38)))</f>
        <v/>
      </c>
      <c r="CT38" s="92" t="str">
        <f>IF(OR($F38="a",$F38="A"),$F38,IF(AND('Encodage réponses Es'!$BN38="!",'Encodage réponses Es'!BD35=""),"!",IF('Encodage réponses Es'!BD38="","",'Encodage réponses Es'!BD38)))</f>
        <v/>
      </c>
      <c r="CU38" s="92" t="str">
        <f>IF(OR($F38="a",$F38="A"),$F38,IF(AND('Encodage réponses Es'!$BN38="!",'Encodage réponses Es'!BE35=""),"!",IF('Encodage réponses Es'!BE38="","",'Encodage réponses Es'!BE38)))</f>
        <v/>
      </c>
      <c r="CV38" s="237" t="str">
        <f>IF(OR($F38="a",$F38="A"),$F38,IF(AND('Encodage réponses Es'!$BN38="!",'Encodage réponses Es'!BF35=""),"!",IF('Encodage réponses Es'!BF38="","",'Encodage réponses Es'!BF38)))</f>
        <v/>
      </c>
      <c r="CW38" s="110" t="str">
        <f t="shared" si="28"/>
        <v/>
      </c>
      <c r="CX38" s="90" t="str">
        <f t="shared" si="29"/>
        <v/>
      </c>
    </row>
    <row r="39" spans="1:105" ht="12.75" customHeight="1" thickBot="1" x14ac:dyDescent="0.25">
      <c r="A39" s="486"/>
      <c r="B39" s="487"/>
      <c r="C39" s="17">
        <v>35</v>
      </c>
      <c r="D39" s="300" t="str">
        <f>IF('Encodage réponses Es'!G39=0,"",'Encodage réponses Es'!G39)</f>
        <v/>
      </c>
      <c r="E39" s="406" t="str">
        <f>IF('Encodage réponses Es'!H39="","",'Encodage réponses Es'!H39)</f>
        <v/>
      </c>
      <c r="F39" s="301" t="str">
        <f>IF('Encodage réponses Es'!L39="","",'Encodage réponses Es'!L39)</f>
        <v/>
      </c>
      <c r="G39" s="58"/>
      <c r="H39" s="94" t="str">
        <f t="shared" si="0"/>
        <v/>
      </c>
      <c r="I39" s="398" t="str">
        <f t="shared" si="1"/>
        <v/>
      </c>
      <c r="J39" s="112"/>
      <c r="K39" s="111" t="str">
        <f t="shared" si="2"/>
        <v/>
      </c>
      <c r="L39" s="91" t="str">
        <f t="shared" si="3"/>
        <v/>
      </c>
      <c r="M39" s="112"/>
      <c r="N39" s="94" t="str">
        <f t="shared" si="4"/>
        <v/>
      </c>
      <c r="O39" s="91" t="str">
        <f t="shared" si="5"/>
        <v/>
      </c>
      <c r="P39" s="112"/>
      <c r="Q39" s="94" t="str">
        <f t="shared" si="6"/>
        <v/>
      </c>
      <c r="R39" s="91" t="str">
        <f t="shared" si="7"/>
        <v/>
      </c>
      <c r="S39" s="112"/>
      <c r="T39" s="94" t="str">
        <f t="shared" si="8"/>
        <v/>
      </c>
      <c r="U39" s="91" t="str">
        <f t="shared" si="9"/>
        <v/>
      </c>
      <c r="V39" s="112"/>
      <c r="W39" s="94" t="str">
        <f t="shared" si="10"/>
        <v/>
      </c>
      <c r="X39" s="91" t="str">
        <f t="shared" si="11"/>
        <v/>
      </c>
      <c r="Y39" s="112"/>
      <c r="Z39" s="94" t="str">
        <f t="shared" si="12"/>
        <v/>
      </c>
      <c r="AA39" s="91" t="str">
        <f t="shared" si="13"/>
        <v/>
      </c>
      <c r="AB39" s="112"/>
      <c r="AC39" s="111" t="str">
        <f>IF($BN39="a","absent(e)",IF(OR('Encodage réponses Es'!BQ39="",'Encodage réponses Es'!BR39=""),"",IF('Encodage réponses Es'!BN39="!","incomplet",'Encodage réponses Es'!BQ39+'Encodage réponses Es'!BR39/2)))</f>
        <v/>
      </c>
      <c r="AD39" s="91" t="str">
        <f t="shared" si="14"/>
        <v/>
      </c>
      <c r="AE39" s="393" t="str">
        <f>IF($BN39="a","absent(e)",IF(OR('Encodage réponses Es'!BO39="",'Encodage réponses Es'!BP39=""),"",IF('Encodage réponses Es'!BN39="!","incomplet",'Encodage réponses Es'!BO39+'Encodage réponses Es'!BP39/2)))</f>
        <v/>
      </c>
      <c r="AF39" s="344" t="str">
        <f t="shared" si="15"/>
        <v/>
      </c>
      <c r="AG39" s="111" t="str">
        <f>IF($BN39="a","absent(e)",IF(OR('Encodage réponses Es'!BS39="",'Encodage réponses Es'!BT39=""),"",IF('Encodage réponses Es'!BN39="!","incomplet",'Encodage réponses Es'!BS39+'Encodage réponses Es'!BT39/2)))</f>
        <v/>
      </c>
      <c r="AH39" s="91" t="str">
        <f t="shared" si="16"/>
        <v/>
      </c>
      <c r="AI39" s="111" t="str">
        <f>IF($BN39="a","absent(e)",IF(OR('Encodage réponses Es'!BU39="",'Encodage réponses Es'!BV39=""),"",IF('Encodage réponses Es'!BN39="!","incomplet",'Encodage réponses Es'!BU39+'Encodage réponses Es'!BV39/2)))</f>
        <v/>
      </c>
      <c r="AJ39" s="91" t="str">
        <f t="shared" si="17"/>
        <v/>
      </c>
      <c r="AK39" s="113"/>
      <c r="AL39" s="119" t="str">
        <f>IF(OR($F39="a",$F39="A"),$F39,IF(AND('Encodage réponses Es'!$BN39="!",'Encodage réponses Es'!M39=""),"!",IF('Encodage réponses Es'!M39="","",'Encodage réponses Es'!M39)))</f>
        <v/>
      </c>
      <c r="AM39" s="227" t="str">
        <f>IF(OR($F39="a",$F39="A"),$F39,IF(AND('Encodage réponses Es'!$BN39="!",'Encodage réponses Es'!N39=""),"!",IF('Encodage réponses Es'!N39="","",'Encodage réponses Es'!N39)))</f>
        <v/>
      </c>
      <c r="AN39" s="348" t="str">
        <f>IF(OR($F39="a",$F39="A"),$F39,IF(AND('Encodage réponses Es'!$BN39="!",'Encodage réponses Es'!O39=""),"!",IF('Encodage réponses Es'!O39="","",'Encodage réponses Es'!O39)))</f>
        <v/>
      </c>
      <c r="AO39" s="351" t="str">
        <f>IF(OR($F39="a",$F39="A"),$F39,IF(AND('Encodage réponses Es'!$BN39="!",'Encodage réponses Es'!P39=""),"!",IF('Encodage réponses Es'!P39="","",'Encodage réponses Es'!P39)))</f>
        <v/>
      </c>
      <c r="AP39" s="121" t="str">
        <f>IF(OR($F39="a",$F39="A"),$F39,IF(AND('Encodage réponses Es'!$BN39="!",'Encodage réponses Es'!Q39=""),"!",IF('Encodage réponses Es'!Q39="","",'Encodage réponses Es'!Q39)))</f>
        <v/>
      </c>
      <c r="AQ39" s="352" t="str">
        <f>IF(OR($F39="a",$F39="A"),$F39,IF(AND('Encodage réponses Es'!$BN39="!",'Encodage réponses Es'!AG39=""),"!",IF('Encodage réponses Es'!AG39="","",'Encodage réponses Es'!AG39)))</f>
        <v/>
      </c>
      <c r="AR39" s="121" t="str">
        <f>IF(OR($F39="a",$F39="A"),$F39,IF(AND('Encodage réponses Es'!$BN39="!",'Encodage réponses Es'!AH39=""),"!",IF('Encodage réponses Es'!AH39="","",'Encodage réponses Es'!AH39)))</f>
        <v/>
      </c>
      <c r="AS39" s="121" t="str">
        <f>IF(OR($F39="a",$F39="A"),$F39,IF(AND('Encodage réponses Es'!$BN39="!",'Encodage réponses Es'!AI39=""),"!",IF('Encodage réponses Es'!AI39="","",'Encodage réponses Es'!AI39)))</f>
        <v/>
      </c>
      <c r="AT39" s="345" t="str">
        <f>IF(OR($F39="a",$F39="A"),$F39,IF(AND('Encodage réponses Es'!$BN39="!",'Encodage réponses Es'!AU39=""),"!",IF('Encodage réponses Es'!AU39="","",'Encodage réponses Es'!AU39)))</f>
        <v/>
      </c>
      <c r="AU39" s="364" t="str">
        <f t="shared" si="18"/>
        <v/>
      </c>
      <c r="AV39" s="91" t="str">
        <f t="shared" si="19"/>
        <v/>
      </c>
      <c r="AW39" s="119" t="str">
        <f>IF(OR($F39="a",$F39="A"),$F39,IF(AND('Encodage réponses Es'!$BN39="!",'Encodage réponses Es'!BL39=""),"!",IF('Encodage réponses Es'!BL39="","",'Encodage réponses Es'!BL39)))</f>
        <v/>
      </c>
      <c r="AX39" s="233" t="str">
        <f>IF(OR($F39="a",$F39="A"),$F39,IF(AND('Encodage réponses Es'!$BN39="!",'Encodage réponses Es'!BM39=""),"!",IF('Encodage réponses Es'!BM39="","",'Encodage réponses Es'!BM39)))</f>
        <v/>
      </c>
      <c r="AY39" s="111" t="str">
        <f t="shared" si="20"/>
        <v/>
      </c>
      <c r="AZ39" s="91" t="str">
        <f t="shared" si="21"/>
        <v/>
      </c>
      <c r="BA39" s="119" t="str">
        <f>IF(OR($F39="a",$F39="A"),$F39,IF(AND('Encodage réponses Es'!$BN39="!",'Encodage réponses Es'!AQ39=""),"!",IF('Encodage réponses Es'!AQ39="","",'Encodage réponses Es'!AQ39)))</f>
        <v/>
      </c>
      <c r="BB39" s="227" t="str">
        <f>IF(OR($F39="a",$F39="A"),$F39,IF(AND('Encodage réponses Es'!$BN39="!",'Encodage réponses Es'!BG39=""),"!",IF('Encodage réponses Es'!BG39="","",'Encodage réponses Es'!BG39)))</f>
        <v/>
      </c>
      <c r="BC39" s="121" t="str">
        <f>IF(OR($F39="a",$F39="A"),$F39,IF(AND('Encodage réponses Es'!$BN39="!",'Encodage réponses Es'!BH39=""),"!",IF('Encodage réponses Es'!BH39="","",'Encodage réponses Es'!BH39)))</f>
        <v/>
      </c>
      <c r="BD39" s="227" t="str">
        <f>IF(OR($F39="a",$F39="A"),$F39,IF(AND('Encodage réponses Es'!$BN39="!",'Encodage réponses Es'!BI39=""),"!",IF('Encodage réponses Es'!BI39="","",'Encodage réponses Es'!BI39)))</f>
        <v/>
      </c>
      <c r="BE39" s="121" t="str">
        <f>IF(OR($F39="a",$F39="A"),$F39,IF(AND('Encodage réponses Es'!$BN39="!",'Encodage réponses Es'!BJ39=""),"!",IF('Encodage réponses Es'!BJ39="","",'Encodage réponses Es'!BJ39)))</f>
        <v/>
      </c>
      <c r="BF39" s="235" t="str">
        <f>IF(OR($F39="a",$F39="A"),$F39,IF(AND('Encodage réponses Es'!$BN39="!",'Encodage réponses Es'!BK39=""),"!",IF('Encodage réponses Es'!BK39="","",'Encodage réponses Es'!BK39)))</f>
        <v/>
      </c>
      <c r="BG39" s="365" t="str">
        <f t="shared" si="22"/>
        <v/>
      </c>
      <c r="BH39" s="91" t="str">
        <f t="shared" si="23"/>
        <v/>
      </c>
      <c r="BI39" s="171" t="str">
        <f>IF(OR($F39="a",$F39="A"),$F39,IF(AND('Encodage réponses Es'!$BN39="!",'Encodage réponses Es'!R39=""),"!",IF('Encodage réponses Es'!R39="","",'Encodage réponses Es'!R39)))</f>
        <v/>
      </c>
      <c r="BJ39" s="263" t="str">
        <f>IF(OR($F39="a",$F39="A"),$F39,IF(AND('Encodage réponses Es'!$BN39="!",'Encodage réponses Es'!S39=""),"!",IF('Encodage réponses Es'!S39="","",'Encodage réponses Es'!S39)))</f>
        <v/>
      </c>
      <c r="BK39" s="121" t="str">
        <f>IF(OR($F39="a",$F39="A"),$F39,IF(AND('Encodage réponses Es'!$BN39="!",'Encodage réponses Es'!T39=""),"!",IF('Encodage réponses Es'!T39="","",'Encodage réponses Es'!T39)))</f>
        <v/>
      </c>
      <c r="BL39" s="121" t="str">
        <f>IF(OR($F39="a",$F39="A"),$F39,IF(AND('Encodage réponses Es'!$BN39="!",'Encodage réponses Es'!U39=""),"!",IF('Encodage réponses Es'!U39="","",'Encodage réponses Es'!U39)))</f>
        <v/>
      </c>
      <c r="BM39" s="121" t="str">
        <f>IF(OR($F39="a",$F39="A"),$F39,IF(AND('Encodage réponses Es'!$BN39="!",'Encodage réponses Es'!V39=""),"!",IF('Encodage réponses Es'!V39="","",'Encodage réponses Es'!V39)))</f>
        <v/>
      </c>
      <c r="BN39" s="121" t="str">
        <f>IF(OR($F39="a",$F39="A"),$F39,IF(AND('Encodage réponses Es'!$BN39="!",'Encodage réponses Es'!W39=""),"!",IF('Encodage réponses Es'!W39="","",'Encodage réponses Es'!W39)))</f>
        <v/>
      </c>
      <c r="BO39" s="121" t="str">
        <f>IF(OR($F39="a",$F39="A"),$F39,IF(AND('Encodage réponses Es'!$BN39="!",'Encodage réponses Es'!X39=""),"!",IF('Encodage réponses Es'!X39="","",'Encodage réponses Es'!X39)))</f>
        <v/>
      </c>
      <c r="BP39" s="121" t="str">
        <f>IF(OR($F39="a",$F39="A"),$F39,IF(AND('Encodage réponses Es'!$BN39="!",'Encodage réponses Es'!Y39=""),"!",IF('Encodage réponses Es'!Y39="","",'Encodage réponses Es'!Y39)))</f>
        <v/>
      </c>
      <c r="BQ39" s="121" t="str">
        <f>IF(OR($F39="a",$F39="A"),$F39,IF(AND('Encodage réponses Es'!$BN39="!",'Encodage réponses Es'!Z39=""),"!",IF('Encodage réponses Es'!Z39="","",'Encodage réponses Es'!Z39)))</f>
        <v/>
      </c>
      <c r="BR39" s="121" t="str">
        <f>IF(OR($F39="a",$F39="A"),$F39,IF(AND('Encodage réponses Es'!$BN39="!",'Encodage réponses Es'!AO39=""),"!",IF('Encodage réponses Es'!AO39="","",'Encodage réponses Es'!AO39)))</f>
        <v/>
      </c>
      <c r="BS39" s="121" t="str">
        <f>IF(OR($F39="a",$F39="A"),$F39,IF(AND('Encodage réponses Es'!$BN39="!",'Encodage réponses Es'!AP39=""),"!",IF('Encodage réponses Es'!AP39="","",'Encodage réponses Es'!AP39)))</f>
        <v/>
      </c>
      <c r="BT39" s="121" t="str">
        <f>IF(OR($F39="a",$F39="A"),$F39,IF(AND('Encodage réponses Es'!$BN39="!",'Encodage réponses Es'!BA39=""),"!",IF('Encodage réponses Es'!BA39="","",'Encodage réponses Es'!BA39)))</f>
        <v/>
      </c>
      <c r="BU39" s="111" t="str">
        <f t="shared" si="24"/>
        <v/>
      </c>
      <c r="BV39" s="91" t="str">
        <f t="shared" si="25"/>
        <v/>
      </c>
      <c r="BW39" s="115" t="str">
        <f>IF(OR($F39="a",$F39="A"),$F39,IF(AND('Encodage réponses Es'!$BN39="!",'Encodage réponses Es'!AD39=""),"!",IF('Encodage réponses Es'!AD39="","",'Encodage réponses Es'!AD39)))</f>
        <v/>
      </c>
      <c r="BX39" s="115" t="str">
        <f>IF(OR($F39="a",$F39="A"),$F39,IF(AND('Encodage réponses Es'!$BN39="!",'Encodage réponses Es'!AE39=""),"!",IF('Encodage réponses Es'!AE39="","",'Encodage réponses Es'!AE39)))</f>
        <v/>
      </c>
      <c r="BY39" s="115" t="str">
        <f>IF(OR($F39="a",$F39="A"),$F39,IF(AND('Encodage réponses Es'!$BN39="!",'Encodage réponses Es'!AF39=""),"!",IF('Encodage réponses Es'!AF39="","",'Encodage réponses Es'!AF39)))</f>
        <v/>
      </c>
      <c r="BZ39" s="115" t="str">
        <f>IF(OR($F39="a",$F39="A"),$F39,IF(AND('Encodage réponses Es'!$BN39="!",'Encodage réponses Es'!AN39=""),"!",IF('Encodage réponses Es'!AN39="","",'Encodage réponses Es'!AN39)))</f>
        <v/>
      </c>
      <c r="CA39" s="115" t="str">
        <f>IF(OR($F39="a",$F39="A"),$F39,IF(AND('Encodage réponses Es'!$BN39="!",'Encodage réponses Es'!AV39=""),"!",IF('Encodage réponses Es'!AV39="","",'Encodage réponses Es'!AV39)))</f>
        <v/>
      </c>
      <c r="CB39" s="156" t="str">
        <f>IF(OR($F39="a",$F39="A"),$F39,IF(AND('Encodage réponses Es'!$BN39="!",'Encodage réponses Es'!AW39=""),"!",IF('Encodage réponses Es'!AW39="","",'Encodage réponses Es'!AW39)))</f>
        <v/>
      </c>
      <c r="CC39" s="115" t="str">
        <f>IF(OR($F39="a",$F39="A"),$F39,IF(AND('Encodage réponses Es'!$BN39="!",'Encodage réponses Es'!AX39=""),"!",IF('Encodage réponses Es'!AX39="","",'Encodage réponses Es'!AX39)))</f>
        <v/>
      </c>
      <c r="CD39" s="115" t="str">
        <f>IF(OR($F39="a",$F39="A"),$F39,IF(AND('Encodage réponses Es'!$BN39="!",'Encodage réponses Es'!AY39=""),"!",IF('Encodage réponses Es'!AY39="","",'Encodage réponses Es'!AY39)))</f>
        <v/>
      </c>
      <c r="CE39" s="238" t="str">
        <f>IF(OR($F39="a",$F39="A"),$F39,IF(AND('Encodage réponses Es'!$BN39="!",'Encodage réponses Es'!AZ39=""),"!",IF('Encodage réponses Es'!AZ39="","",'Encodage réponses Es'!AZ39)))</f>
        <v/>
      </c>
      <c r="CF39" s="111" t="str">
        <f t="shared" si="26"/>
        <v/>
      </c>
      <c r="CG39" s="91" t="str">
        <f t="shared" si="27"/>
        <v/>
      </c>
      <c r="CH39" s="115" t="str">
        <f>IF(OR($F39="a",$F39="A"),$F39,IF(AND('Encodage réponses Es'!$BN39="!",'Encodage réponses Es'!AA39=""),"!",IF('Encodage réponses Es'!AA39="","",'Encodage réponses Es'!AA39)))</f>
        <v/>
      </c>
      <c r="CI39" s="115" t="str">
        <f>IF(OR($F39="a",$F39="A"),$F39,IF(AND('Encodage réponses Es'!$BN39="!",'Encodage réponses Es'!AB39=""),"!",IF('Encodage réponses Es'!AB39="","",'Encodage réponses Es'!AB39)))</f>
        <v/>
      </c>
      <c r="CJ39" s="115" t="str">
        <f>IF(OR($F39="a",$F39="A"),$F39,IF(AND('Encodage réponses Es'!$BN39="!",'Encodage réponses Es'!AC39=""),"!",IF('Encodage réponses Es'!AC39="","",'Encodage réponses Es'!AC39)))</f>
        <v/>
      </c>
      <c r="CK39" s="115" t="str">
        <f>IF(OR($F39="a",$F39="A"),$F39,IF(AND('Encodage réponses Es'!$BN39="!",'Encodage réponses Es'!AJ39=""),"!",IF('Encodage réponses Es'!AJ39="","",'Encodage réponses Es'!AJ39)))</f>
        <v/>
      </c>
      <c r="CL39" s="115" t="str">
        <f>IF(OR($F39="a",$F39="A"),$F39,IF(AND('Encodage réponses Es'!$BN39="!",'Encodage réponses Es'!AK39=""),"!",IF('Encodage réponses Es'!AK39="","",'Encodage réponses Es'!AK39)))</f>
        <v/>
      </c>
      <c r="CM39" s="156" t="str">
        <f>IF(OR($F39="a",$F39="A"),$F39,IF(AND('Encodage réponses Es'!$BN39="!",'Encodage réponses Es'!AL39=""),"!",IF('Encodage réponses Es'!AL39="","",'Encodage réponses Es'!AL39)))</f>
        <v/>
      </c>
      <c r="CN39" s="115" t="str">
        <f>IF(OR($F39="a",$F39="A"),$F39,IF(AND('Encodage réponses Es'!$BN39="!",'Encodage réponses Es'!AM39=""),"!",IF('Encodage réponses Es'!AM39="","",'Encodage réponses Es'!AM39)))</f>
        <v/>
      </c>
      <c r="CO39" s="156" t="str">
        <f>IF(OR($F39="a",$F39="A"),$F39,IF(AND('Encodage réponses Es'!$BN39="!",'Encodage réponses Es'!AR39=""),"!",IF('Encodage réponses Es'!AR39="","",'Encodage réponses Es'!AR39)))</f>
        <v/>
      </c>
      <c r="CP39" s="115" t="str">
        <f>IF(OR($F39="a",$F39="A"),$F39,IF(AND('Encodage réponses Es'!$BN39="!",'Encodage réponses Es'!AS39=""),"!",IF('Encodage réponses Es'!AS39="","",'Encodage réponses Es'!AS39)))</f>
        <v/>
      </c>
      <c r="CQ39" s="156" t="str">
        <f>IF(OR($F39="a",$F39="A"),$F39,IF(AND('Encodage réponses Es'!$BN39="!",'Encodage réponses Es'!AT39=""),"!",IF('Encodage réponses Es'!AT39="","",'Encodage réponses Es'!AT39)))</f>
        <v/>
      </c>
      <c r="CR39" s="115" t="str">
        <f>IF(OR($F39="a",$F39="A"),$F39,IF(AND('Encodage réponses Es'!$BN39="!",'Encodage réponses Es'!BB36=""),"!",IF('Encodage réponses Es'!BB39="","",'Encodage réponses Es'!BB39)))</f>
        <v/>
      </c>
      <c r="CS39" s="156" t="str">
        <f>IF(OR($F39="a",$F39="A"),$F39,IF(AND('Encodage réponses Es'!$BN39="!",'Encodage réponses Es'!BC36=""),"!",IF('Encodage réponses Es'!BC39="","",'Encodage réponses Es'!BC39)))</f>
        <v/>
      </c>
      <c r="CT39" s="115" t="str">
        <f>IF(OR($F39="a",$F39="A"),$F39,IF(AND('Encodage réponses Es'!$BN39="!",'Encodage réponses Es'!BD36=""),"!",IF('Encodage réponses Es'!BD39="","",'Encodage réponses Es'!BD39)))</f>
        <v/>
      </c>
      <c r="CU39" s="115" t="str">
        <f>IF(OR($F39="a",$F39="A"),$F39,IF(AND('Encodage réponses Es'!$BN39="!",'Encodage réponses Es'!BE36=""),"!",IF('Encodage réponses Es'!BE39="","",'Encodage réponses Es'!BE39)))</f>
        <v/>
      </c>
      <c r="CV39" s="238" t="str">
        <f>IF(OR($F39="a",$F39="A"),$F39,IF(AND('Encodage réponses Es'!$BN39="!",'Encodage réponses Es'!BF36=""),"!",IF('Encodage réponses Es'!BF39="","",'Encodage réponses Es'!BF39)))</f>
        <v/>
      </c>
      <c r="CW39" s="111" t="str">
        <f t="shared" si="28"/>
        <v/>
      </c>
      <c r="CX39" s="91" t="str">
        <f t="shared" si="29"/>
        <v/>
      </c>
    </row>
    <row r="40" spans="1:105" ht="12.75" customHeight="1" thickBot="1" x14ac:dyDescent="0.25">
      <c r="A40" s="62"/>
      <c r="B40" s="62"/>
      <c r="C40" s="62"/>
      <c r="D40" s="63"/>
      <c r="E40" s="292"/>
      <c r="F40" s="133"/>
      <c r="G40" s="48"/>
      <c r="H40" s="13"/>
      <c r="I40" s="13"/>
      <c r="J40" s="48"/>
      <c r="M40" s="48"/>
      <c r="P40" s="48"/>
      <c r="S40" s="48"/>
      <c r="V40" s="48"/>
      <c r="Y40" s="48"/>
      <c r="AB40" s="48"/>
      <c r="AK40" s="48"/>
      <c r="AL40" s="84"/>
      <c r="AM40" s="84"/>
      <c r="AN40" s="84"/>
      <c r="AO40" s="84"/>
      <c r="AP40" s="84"/>
      <c r="AQ40" s="84"/>
      <c r="AR40" s="84"/>
      <c r="AS40" s="84"/>
      <c r="AT40" s="84"/>
      <c r="AW40" s="84"/>
      <c r="AX40" s="84"/>
      <c r="BA40" s="84"/>
      <c r="BB40" s="84"/>
      <c r="BC40" s="84"/>
      <c r="BD40" s="84"/>
      <c r="BE40" s="84"/>
      <c r="BF40" s="84"/>
      <c r="BI40" s="190"/>
      <c r="BJ40" s="190"/>
      <c r="BK40" s="190"/>
      <c r="BL40" s="190"/>
      <c r="BM40" s="190"/>
      <c r="BN40" s="190"/>
      <c r="BO40" s="190"/>
      <c r="BP40" s="190"/>
      <c r="BQ40" s="190"/>
      <c r="BR40" s="190"/>
      <c r="BS40" s="190"/>
      <c r="BT40" s="190"/>
      <c r="BW40" s="190"/>
      <c r="BX40" s="190"/>
      <c r="BY40" s="190"/>
      <c r="BZ40" s="190"/>
      <c r="CA40" s="190"/>
      <c r="CB40" s="190"/>
      <c r="CC40" s="190"/>
      <c r="CD40" s="190"/>
      <c r="CE40" s="190"/>
      <c r="CH40" s="190"/>
      <c r="CI40" s="190"/>
      <c r="CJ40" s="190"/>
      <c r="CK40" s="190"/>
      <c r="CL40" s="190"/>
      <c r="CM40" s="190"/>
      <c r="CN40" s="190"/>
      <c r="CO40" s="190"/>
      <c r="CP40" s="190"/>
      <c r="CQ40" s="190"/>
      <c r="CR40" s="190"/>
      <c r="CS40" s="190"/>
      <c r="CT40" s="190"/>
      <c r="CU40" s="190"/>
      <c r="CV40" s="190"/>
    </row>
    <row r="41" spans="1:105" ht="12.75" customHeight="1" x14ac:dyDescent="0.2">
      <c r="A41" s="46"/>
      <c r="B41" s="47"/>
      <c r="C41" s="47"/>
      <c r="D41" s="65" t="s">
        <v>4</v>
      </c>
      <c r="E41" s="292"/>
      <c r="F41" s="48"/>
      <c r="G41" s="65"/>
      <c r="H41" s="177">
        <f>COUNT(H5:H39)</f>
        <v>0</v>
      </c>
      <c r="I41" s="178" t="s">
        <v>0</v>
      </c>
      <c r="J41" s="48"/>
      <c r="K41" s="210">
        <f>COUNT(K5:K39)</f>
        <v>0</v>
      </c>
      <c r="L41" s="211" t="s">
        <v>0</v>
      </c>
      <c r="M41" s="59"/>
      <c r="N41" s="210">
        <f>COUNT(N5:N39)</f>
        <v>0</v>
      </c>
      <c r="O41" s="211" t="s">
        <v>0</v>
      </c>
      <c r="P41" s="59"/>
      <c r="Q41" s="210">
        <f>COUNT(Q5:Q39)</f>
        <v>0</v>
      </c>
      <c r="R41" s="211" t="s">
        <v>0</v>
      </c>
      <c r="S41" s="59"/>
      <c r="T41" s="210">
        <f>COUNT(T5:T39)</f>
        <v>0</v>
      </c>
      <c r="U41" s="211" t="s">
        <v>0</v>
      </c>
      <c r="V41" s="59"/>
      <c r="W41" s="210">
        <f>COUNT(W5:W39)</f>
        <v>0</v>
      </c>
      <c r="X41" s="211" t="s">
        <v>0</v>
      </c>
      <c r="Y41" s="59"/>
      <c r="Z41" s="210">
        <f>COUNT(Z5:Z39)</f>
        <v>0</v>
      </c>
      <c r="AA41" s="211" t="s">
        <v>0</v>
      </c>
      <c r="AB41" s="48"/>
      <c r="AC41" s="177">
        <f>COUNT(AC5:AC39)</f>
        <v>0</v>
      </c>
      <c r="AD41" s="178" t="s">
        <v>0</v>
      </c>
      <c r="AE41" s="368">
        <f>COUNT(AE5:AE39)</f>
        <v>0</v>
      </c>
      <c r="AF41" s="338" t="s">
        <v>0</v>
      </c>
      <c r="AG41" s="177">
        <f>COUNT(AG5:AG39)</f>
        <v>0</v>
      </c>
      <c r="AH41" s="178" t="s">
        <v>0</v>
      </c>
      <c r="AI41" s="177">
        <f>COUNT(AI5:AI39)</f>
        <v>0</v>
      </c>
      <c r="AJ41" s="178" t="s">
        <v>0</v>
      </c>
      <c r="AK41" s="65"/>
      <c r="AL41" s="11">
        <f>IF('Encodage réponses Es'!M41="","",'Encodage réponses Es'!M41)</f>
        <v>0</v>
      </c>
      <c r="AM41" s="231">
        <f>IF('Encodage réponses Es'!N41="","",'Encodage réponses Es'!N41)</f>
        <v>0</v>
      </c>
      <c r="AN41" s="125">
        <f>IF('Encodage réponses Es'!O41="","",'Encodage réponses Es'!O41)</f>
        <v>0</v>
      </c>
      <c r="AO41" s="125">
        <f>IF('Encodage réponses Es'!P41="","",'Encodage réponses Es'!P41)</f>
        <v>0</v>
      </c>
      <c r="AP41" s="125">
        <f>IF('Encodage réponses Es'!Q41="","",'Encodage réponses Es'!Q41)</f>
        <v>0</v>
      </c>
      <c r="AQ41" s="231">
        <f>IF('Encodage réponses Es'!AG41="","",'Encodage réponses Es'!AG41)</f>
        <v>0</v>
      </c>
      <c r="AR41" s="125">
        <f>IF('Encodage réponses Es'!AH41="","",'Encodage réponses Es'!AH41)</f>
        <v>0</v>
      </c>
      <c r="AS41" s="125">
        <f>IF('Encodage réponses Es'!AI41="","",'Encodage réponses Es'!AI41)</f>
        <v>0</v>
      </c>
      <c r="AT41" s="125">
        <f>IF('Encodage réponses Es'!AU41="","",'Encodage réponses Es'!AU41)</f>
        <v>0</v>
      </c>
      <c r="AU41" s="375">
        <f>COUNT(AU5:AU39)</f>
        <v>0</v>
      </c>
      <c r="AV41" s="376" t="s">
        <v>0</v>
      </c>
      <c r="AW41" s="11">
        <f>IF('Encodage réponses Es'!BL41="","",'Encodage réponses Es'!BL41)</f>
        <v>0</v>
      </c>
      <c r="AX41" s="231">
        <f>IF('Encodage réponses Es'!BM41="","",'Encodage réponses Es'!BM41)</f>
        <v>0</v>
      </c>
      <c r="AY41" s="214">
        <f>COUNT(AY5:AY39)</f>
        <v>0</v>
      </c>
      <c r="AZ41" s="215" t="s">
        <v>0</v>
      </c>
      <c r="BA41" s="11">
        <f>IF('Encodage réponses Es'!AQ41="","",'Encodage réponses Es'!AQ41)</f>
        <v>0</v>
      </c>
      <c r="BB41" s="231">
        <f>IF('Encodage réponses Es'!BG41="","",'Encodage réponses Es'!BG41)</f>
        <v>0</v>
      </c>
      <c r="BC41" s="125">
        <f>IF('Encodage réponses Es'!BH41="","",'Encodage réponses Es'!BH41)</f>
        <v>0</v>
      </c>
      <c r="BD41" s="231">
        <f>IF('Encodage réponses Es'!BI41="","",'Encodage réponses Es'!BI41)</f>
        <v>0</v>
      </c>
      <c r="BE41" s="125">
        <f>IF('Encodage réponses Es'!BJ41="","",'Encodage réponses Es'!BJ41)</f>
        <v>0</v>
      </c>
      <c r="BF41" s="231">
        <f>IF('Encodage réponses Es'!BK41="","",'Encodage réponses Es'!BK41)</f>
        <v>0</v>
      </c>
      <c r="BG41" s="379">
        <f>COUNT(BG5:BG39)</f>
        <v>0</v>
      </c>
      <c r="BH41" s="380" t="s">
        <v>0</v>
      </c>
      <c r="BI41" s="11">
        <f>IF('Encodage réponses Es'!R41="","",'Encodage réponses Es'!R41)</f>
        <v>0</v>
      </c>
      <c r="BJ41" s="231">
        <f>IF('Encodage réponses Es'!S41="","",'Encodage réponses Es'!S41)</f>
        <v>0</v>
      </c>
      <c r="BK41" s="231">
        <f>IF('Encodage réponses Es'!T41="","",'Encodage réponses Es'!T41)</f>
        <v>0</v>
      </c>
      <c r="BL41" s="231">
        <f>IF('Encodage réponses Es'!U41="","",'Encodage réponses Es'!U41)</f>
        <v>0</v>
      </c>
      <c r="BM41" s="231">
        <f>IF('Encodage réponses Es'!V41="","",'Encodage réponses Es'!V41)</f>
        <v>0</v>
      </c>
      <c r="BN41" s="231">
        <f>IF('Encodage réponses Es'!W41="","",'Encodage réponses Es'!W41)</f>
        <v>0</v>
      </c>
      <c r="BO41" s="231">
        <f>IF('Encodage réponses Es'!X41="","",'Encodage réponses Es'!X41)</f>
        <v>0</v>
      </c>
      <c r="BP41" s="231">
        <f>IF('Encodage réponses Es'!Y41="","",'Encodage réponses Es'!Y41)</f>
        <v>0</v>
      </c>
      <c r="BQ41" s="231">
        <f>IF('Encodage réponses Es'!Z41="","",'Encodage réponses Es'!Z41)</f>
        <v>0</v>
      </c>
      <c r="BR41" s="125">
        <f>IF('Encodage réponses Es'!AO41="","",'Encodage réponses Es'!AO41)</f>
        <v>0</v>
      </c>
      <c r="BS41" s="231">
        <f>IF('Encodage réponses Es'!AP41="","",'Encodage réponses Es'!AP41)</f>
        <v>0</v>
      </c>
      <c r="BT41" s="231">
        <f>IF('Encodage réponses Es'!BA41="","",'Encodage réponses Es'!BA41)</f>
        <v>0</v>
      </c>
      <c r="BU41" s="375">
        <f>COUNT(BU5:BU39)</f>
        <v>0</v>
      </c>
      <c r="BV41" s="376" t="s">
        <v>0</v>
      </c>
      <c r="BW41" s="9">
        <f>IF('Encodage réponses Es'!AD41="","",'Encodage réponses Es'!AD41)</f>
        <v>0</v>
      </c>
      <c r="BX41" s="9">
        <f>IF('Encodage réponses Es'!AE41="","",'Encodage réponses Es'!AE41)</f>
        <v>0</v>
      </c>
      <c r="BY41" s="9">
        <f>IF('Encodage réponses Es'!AF41="","",'Encodage réponses Es'!AF41)</f>
        <v>0</v>
      </c>
      <c r="BZ41" s="9">
        <f>IF('Encodage réponses Es'!AN41="","",'Encodage réponses Es'!AN41)</f>
        <v>0</v>
      </c>
      <c r="CA41" s="9">
        <f>IF('Encodage réponses Es'!BL41="","",'Encodage réponses Es'!BL41)</f>
        <v>0</v>
      </c>
      <c r="CB41" s="9">
        <f>IF('Encodage réponses Es'!AW41="","",'Encodage réponses Es'!AW41)</f>
        <v>0</v>
      </c>
      <c r="CC41" s="9">
        <f>IF('Encodage réponses Es'!AX41="","",'Encodage réponses Es'!AX41)</f>
        <v>0</v>
      </c>
      <c r="CD41" s="9">
        <f>IF('Encodage réponses Es'!AY41="","",'Encodage réponses Es'!AY41)</f>
        <v>0</v>
      </c>
      <c r="CE41" s="9">
        <f>IF('Encodage réponses Es'!AZ41="","",'Encodage réponses Es'!AZ41)</f>
        <v>0</v>
      </c>
      <c r="CF41" s="379">
        <f>COUNT(CF5:CF39)</f>
        <v>0</v>
      </c>
      <c r="CG41" s="380" t="s">
        <v>0</v>
      </c>
      <c r="CH41" s="9">
        <f>IF('Encodage réponses Es'!AA41="","",'Encodage réponses Es'!AA41)</f>
        <v>0</v>
      </c>
      <c r="CI41" s="9">
        <f>IF('Encodage réponses Es'!AB41="","",'Encodage réponses Es'!AB41)</f>
        <v>0</v>
      </c>
      <c r="CJ41" s="9">
        <f>IF('Encodage réponses Es'!AC41="","",'Encodage réponses Es'!AC41)</f>
        <v>0</v>
      </c>
      <c r="CK41" s="9">
        <f>IF('Encodage réponses Es'!AJ41="","",'Encodage réponses Es'!AJ41)</f>
        <v>0</v>
      </c>
      <c r="CL41" s="9">
        <f>IF('Encodage réponses Es'!AK41="","",'Encodage réponses Es'!AK41)</f>
        <v>0</v>
      </c>
      <c r="CM41" s="9">
        <f>IF('Encodage réponses Es'!AL41="","",'Encodage réponses Es'!AL41)</f>
        <v>0</v>
      </c>
      <c r="CN41" s="9">
        <f>IF('Encodage réponses Es'!AM41="","",'Encodage réponses Es'!AM41)</f>
        <v>0</v>
      </c>
      <c r="CO41" s="9">
        <f>IF('Encodage réponses Es'!AN41="","",'Encodage réponses Es'!AN41)</f>
        <v>0</v>
      </c>
      <c r="CP41" s="9">
        <f>IF('Encodage réponses Es'!AS41="","",'Encodage réponses Es'!AS41)</f>
        <v>0</v>
      </c>
      <c r="CQ41" s="9">
        <f>IF('Encodage réponses Es'!AT41="","",'Encodage réponses Es'!AT41)</f>
        <v>0</v>
      </c>
      <c r="CR41" s="9">
        <f>IF('Encodage réponses Es'!BB41="","",'Encodage réponses Es'!BB41)</f>
        <v>0</v>
      </c>
      <c r="CS41" s="9">
        <f>IF('Encodage réponses Es'!BC41="","",'Encodage réponses Es'!BC41)</f>
        <v>0</v>
      </c>
      <c r="CT41" s="9">
        <f>IF('Encodage réponses Es'!BD41="","",'Encodage réponses Es'!BD41)</f>
        <v>0</v>
      </c>
      <c r="CU41" s="9">
        <f>IF('Encodage réponses Es'!BE41="","",'Encodage réponses Es'!BE41)</f>
        <v>0</v>
      </c>
      <c r="CV41" s="9">
        <f>IF('Encodage réponses Es'!BF41="","",'Encodage réponses Es'!BF41)</f>
        <v>0</v>
      </c>
      <c r="CW41" s="375">
        <f>COUNT(CW5:CW39)</f>
        <v>0</v>
      </c>
      <c r="CX41" s="376" t="s">
        <v>0</v>
      </c>
    </row>
    <row r="42" spans="1:105" ht="12.75" customHeight="1" x14ac:dyDescent="0.2">
      <c r="A42" s="44"/>
      <c r="B42" s="48"/>
      <c r="C42" s="48"/>
      <c r="D42" s="65" t="s">
        <v>5</v>
      </c>
      <c r="E42" s="292"/>
      <c r="F42" s="48"/>
      <c r="G42" s="65"/>
      <c r="H42" s="179" t="s">
        <v>47</v>
      </c>
      <c r="I42" s="180" t="str">
        <f>IF(COUNT(I5:I39)=0,"",STDEVP(I5:I39))</f>
        <v/>
      </c>
      <c r="J42" s="48"/>
      <c r="K42" s="212" t="s">
        <v>47</v>
      </c>
      <c r="L42" s="213" t="str">
        <f>IF(COUNT(L5:L39)=0,"",STDEVP(L5:L39))</f>
        <v/>
      </c>
      <c r="M42" s="48"/>
      <c r="N42" s="212" t="s">
        <v>47</v>
      </c>
      <c r="O42" s="213" t="str">
        <f>IF(COUNT(O5:O39)=0,"",STDEVP(O5:O39))</f>
        <v/>
      </c>
      <c r="P42" s="48"/>
      <c r="Q42" s="212" t="s">
        <v>47</v>
      </c>
      <c r="R42" s="213" t="str">
        <f>IF(COUNT(R5:R39)=0,"",STDEVP(R5:R39))</f>
        <v/>
      </c>
      <c r="S42" s="48"/>
      <c r="T42" s="212" t="s">
        <v>47</v>
      </c>
      <c r="U42" s="213" t="str">
        <f>IF(COUNT(U5:U39)=0,"",STDEVP(U5:U39))</f>
        <v/>
      </c>
      <c r="V42" s="48"/>
      <c r="W42" s="212" t="s">
        <v>47</v>
      </c>
      <c r="X42" s="213" t="str">
        <f>IF(COUNT(X5:X39)=0,"",STDEVP(X5:X39))</f>
        <v/>
      </c>
      <c r="Y42" s="48"/>
      <c r="Z42" s="212" t="s">
        <v>47</v>
      </c>
      <c r="AA42" s="213" t="str">
        <f>IF(COUNT(AA5:AA39)=0,"",STDEVP(AA5:AA39))</f>
        <v/>
      </c>
      <c r="AB42" s="48"/>
      <c r="AC42" s="179" t="s">
        <v>47</v>
      </c>
      <c r="AD42" s="180" t="str">
        <f>IF(COUNT(AD5:AD39)=0,"",STDEVP(AD5:AD39))</f>
        <v/>
      </c>
      <c r="AE42" s="369" t="s">
        <v>47</v>
      </c>
      <c r="AF42" s="339" t="str">
        <f>IF(COUNT(AF5:AF39)=0,"",STDEVP(AF5:AF39))</f>
        <v/>
      </c>
      <c r="AG42" s="179" t="s">
        <v>47</v>
      </c>
      <c r="AH42" s="180" t="str">
        <f>IF(COUNT(AH5:AH39)=0,"",STDEVP(AH5:AH39))</f>
        <v/>
      </c>
      <c r="AI42" s="179" t="s">
        <v>47</v>
      </c>
      <c r="AJ42" s="180" t="str">
        <f>IF(COUNT(AJ5:AJ39)=0,"",STDEVP(AJ5:AJ39))</f>
        <v/>
      </c>
      <c r="AK42" s="65"/>
      <c r="AL42" s="124">
        <f>IF('Encodage réponses Es'!M42="","",'Encodage réponses Es'!M42)</f>
        <v>0</v>
      </c>
      <c r="AM42" s="123">
        <f>IF('Encodage réponses Es'!N42="","",'Encodage réponses Es'!N42)</f>
        <v>0</v>
      </c>
      <c r="AN42" s="226">
        <f>IF('Encodage réponses Es'!O42="","",'Encodage réponses Es'!O42)</f>
        <v>0</v>
      </c>
      <c r="AO42" s="226">
        <f>IF('Encodage réponses Es'!P42="","",'Encodage réponses Es'!P42)</f>
        <v>0</v>
      </c>
      <c r="AP42" s="226">
        <f>IF('Encodage réponses Es'!Q42="","",'Encodage réponses Es'!Q42)</f>
        <v>0</v>
      </c>
      <c r="AQ42" s="123">
        <f>IF('Encodage réponses Es'!AG42="","",'Encodage réponses Es'!AG42)</f>
        <v>0</v>
      </c>
      <c r="AR42" s="226">
        <f>IF('Encodage réponses Es'!AH42="","",'Encodage réponses Es'!AH42)</f>
        <v>0</v>
      </c>
      <c r="AS42" s="226">
        <f>IF('Encodage réponses Es'!AI42="","",'Encodage réponses Es'!AI42)</f>
        <v>0</v>
      </c>
      <c r="AT42" s="226">
        <f>IF('Encodage réponses Es'!AU42="","",'Encodage réponses Es'!AU42)</f>
        <v>0</v>
      </c>
      <c r="AU42" s="377" t="s">
        <v>47</v>
      </c>
      <c r="AV42" s="378" t="str">
        <f>IF(COUNT(AV5:AV39)=0,"",STDEVP(AV5:AV39))</f>
        <v/>
      </c>
      <c r="AW42" s="124">
        <f>IF('Encodage réponses Es'!BL42="","",'Encodage réponses Es'!BL42)</f>
        <v>0</v>
      </c>
      <c r="AX42" s="123">
        <f>IF('Encodage réponses Es'!BM42="","",'Encodage réponses Es'!BM42)</f>
        <v>0</v>
      </c>
      <c r="AY42" s="216" t="s">
        <v>47</v>
      </c>
      <c r="AZ42" s="217" t="str">
        <f>IF(COUNT(AZ5:AZ39)=0,"",STDEVP(AZ5:AZ39))</f>
        <v/>
      </c>
      <c r="BA42" s="124">
        <f>IF('Encodage réponses Es'!AQ42="","",'Encodage réponses Es'!AQ42)</f>
        <v>0</v>
      </c>
      <c r="BB42" s="123">
        <f>IF('Encodage réponses Es'!BG42="","",'Encodage réponses Es'!BG42)</f>
        <v>0</v>
      </c>
      <c r="BC42" s="226">
        <f>IF('Encodage réponses Es'!BH42="","",'Encodage réponses Es'!BH42)</f>
        <v>0</v>
      </c>
      <c r="BD42" s="123">
        <f>IF('Encodage réponses Es'!BI42="","",'Encodage réponses Es'!BI42)</f>
        <v>0</v>
      </c>
      <c r="BE42" s="226">
        <f>IF('Encodage réponses Es'!BJ42="","",'Encodage réponses Es'!BJ42)</f>
        <v>0</v>
      </c>
      <c r="BF42" s="123">
        <f>IF('Encodage réponses Es'!BK42="","",'Encodage réponses Es'!BK42)</f>
        <v>0</v>
      </c>
      <c r="BG42" s="381" t="s">
        <v>47</v>
      </c>
      <c r="BH42" s="382" t="str">
        <f>IF(COUNT(BH5:BH39)=0,"",STDEVP(BH5:BH39))</f>
        <v/>
      </c>
      <c r="BI42" s="261">
        <f>IF('Encodage réponses Es'!R42="","",'Encodage réponses Es'!R42)</f>
        <v>0</v>
      </c>
      <c r="BJ42" s="97">
        <f>IF('Encodage réponses Es'!S42="","",'Encodage réponses Es'!S42)</f>
        <v>0</v>
      </c>
      <c r="BK42" s="97">
        <f>IF('Encodage réponses Es'!T42="","",'Encodage réponses Es'!T42)</f>
        <v>0</v>
      </c>
      <c r="BL42" s="97">
        <f>IF('Encodage réponses Es'!U42="","",'Encodage réponses Es'!U42)</f>
        <v>0</v>
      </c>
      <c r="BM42" s="97">
        <f>IF('Encodage réponses Es'!V42="","",'Encodage réponses Es'!V42)</f>
        <v>0</v>
      </c>
      <c r="BN42" s="97">
        <f>IF('Encodage réponses Es'!W42="","",'Encodage réponses Es'!W42)</f>
        <v>0</v>
      </c>
      <c r="BO42" s="97">
        <f>IF('Encodage réponses Es'!X42="","",'Encodage réponses Es'!X42)</f>
        <v>0</v>
      </c>
      <c r="BP42" s="97">
        <f>IF('Encodage réponses Es'!Y42="","",'Encodage réponses Es'!Y42)</f>
        <v>0</v>
      </c>
      <c r="BQ42" s="97">
        <f>IF('Encodage réponses Es'!Z42="","",'Encodage réponses Es'!Z42)</f>
        <v>0</v>
      </c>
      <c r="BR42" s="98">
        <f>IF('Encodage réponses Es'!AO42="","",'Encodage réponses Es'!AO42)</f>
        <v>0</v>
      </c>
      <c r="BS42" s="97">
        <f>IF('Encodage réponses Es'!AP42="","",'Encodage réponses Es'!AP42)</f>
        <v>0</v>
      </c>
      <c r="BT42" s="97">
        <f>IF('Encodage réponses Es'!BA42="","",'Encodage réponses Es'!BA42)</f>
        <v>0</v>
      </c>
      <c r="BU42" s="377" t="s">
        <v>47</v>
      </c>
      <c r="BV42" s="378" t="str">
        <f>IF(COUNT(BV5:BV39)=0,"",STDEVP(BV5:BV39))</f>
        <v/>
      </c>
      <c r="BW42" s="97">
        <f>IF('Encodage réponses Es'!AD42="","",'Encodage réponses Es'!AD42)</f>
        <v>0</v>
      </c>
      <c r="BX42" s="97">
        <f>IF('Encodage réponses Es'!AE42="","",'Encodage réponses Es'!AE42)</f>
        <v>0</v>
      </c>
      <c r="BY42" s="97">
        <f>IF('Encodage réponses Es'!AF42="","",'Encodage réponses Es'!AF42)</f>
        <v>0</v>
      </c>
      <c r="BZ42" s="97">
        <f>IF('Encodage réponses Es'!BK42="","",'Encodage réponses Es'!BK42)</f>
        <v>0</v>
      </c>
      <c r="CA42" s="97">
        <f>IF('Encodage réponses Es'!BL42="","",'Encodage réponses Es'!BL42)</f>
        <v>0</v>
      </c>
      <c r="CB42" s="97">
        <f>IF('Encodage réponses Es'!AW42="","",'Encodage réponses Es'!AW42)</f>
        <v>0</v>
      </c>
      <c r="CC42" s="97">
        <f>IF('Encodage réponses Es'!AX42="","",'Encodage réponses Es'!AX42)</f>
        <v>0</v>
      </c>
      <c r="CD42" s="97">
        <f>IF('Encodage réponses Es'!AY42="","",'Encodage réponses Es'!AY42)</f>
        <v>0</v>
      </c>
      <c r="CE42" s="97">
        <f>IF('Encodage réponses Es'!AZ42="","",'Encodage réponses Es'!AZ42)</f>
        <v>0</v>
      </c>
      <c r="CF42" s="381" t="s">
        <v>47</v>
      </c>
      <c r="CG42" s="382" t="str">
        <f>IF(COUNT(CG5:CG39)=0,"",STDEVP(CG5:CG39))</f>
        <v/>
      </c>
      <c r="CH42" s="97">
        <f>IF('Encodage réponses Es'!AA42="","",'Encodage réponses Es'!AA42)</f>
        <v>0</v>
      </c>
      <c r="CI42" s="97">
        <f>IF('Encodage réponses Es'!AB42="","",'Encodage réponses Es'!AB42)</f>
        <v>0</v>
      </c>
      <c r="CJ42" s="97">
        <f>IF('Encodage réponses Es'!AC42="","",'Encodage réponses Es'!AC42)</f>
        <v>0</v>
      </c>
      <c r="CK42" s="97">
        <f>IF('Encodage réponses Es'!AJ42="","",'Encodage réponses Es'!AJ42)</f>
        <v>0</v>
      </c>
      <c r="CL42" s="97">
        <f>IF('Encodage réponses Es'!AK42="","",'Encodage réponses Es'!AK42)</f>
        <v>0</v>
      </c>
      <c r="CM42" s="97">
        <f>IF('Encodage réponses Es'!AL42="","",'Encodage réponses Es'!AL42)</f>
        <v>0</v>
      </c>
      <c r="CN42" s="97">
        <f>IF('Encodage réponses Es'!AM42="","",'Encodage réponses Es'!AM42)</f>
        <v>0</v>
      </c>
      <c r="CO42" s="97">
        <f>IF('Encodage réponses Es'!AN42="","",'Encodage réponses Es'!AN42)</f>
        <v>0</v>
      </c>
      <c r="CP42" s="97">
        <f>IF('Encodage réponses Es'!AS42="","",'Encodage réponses Es'!AS42)</f>
        <v>0</v>
      </c>
      <c r="CQ42" s="97">
        <f>IF('Encodage réponses Es'!AT42="","",'Encodage réponses Es'!AT42)</f>
        <v>0</v>
      </c>
      <c r="CR42" s="97">
        <f>IF('Encodage réponses Es'!BB42="","",'Encodage réponses Es'!BB42)</f>
        <v>0</v>
      </c>
      <c r="CS42" s="97">
        <f>IF('Encodage réponses Es'!BC42="","",'Encodage réponses Es'!BC42)</f>
        <v>0</v>
      </c>
      <c r="CT42" s="97">
        <f>IF('Encodage réponses Es'!BD42="","",'Encodage réponses Es'!BD42)</f>
        <v>0</v>
      </c>
      <c r="CU42" s="97">
        <f>IF('Encodage réponses Es'!BE42="","",'Encodage réponses Es'!BE42)</f>
        <v>0</v>
      </c>
      <c r="CV42" s="97">
        <f>IF('Encodage réponses Es'!BF42="","",'Encodage réponses Es'!BF42)</f>
        <v>0</v>
      </c>
      <c r="CW42" s="377" t="s">
        <v>47</v>
      </c>
      <c r="CX42" s="378" t="str">
        <f>IF(COUNT(CX5:CX39)=0,"",STDEVP(CX5:CX39))</f>
        <v/>
      </c>
    </row>
    <row r="43" spans="1:105" ht="12.75" customHeight="1" x14ac:dyDescent="0.2">
      <c r="A43" s="44"/>
      <c r="B43" s="476" t="s">
        <v>61</v>
      </c>
      <c r="C43" s="476"/>
      <c r="D43" s="477"/>
      <c r="E43" s="292"/>
      <c r="F43" s="48"/>
      <c r="G43" s="65"/>
      <c r="H43" s="179" t="s">
        <v>20</v>
      </c>
      <c r="I43" s="180" t="str">
        <f>IF(COUNT(I5:I39)=0,"",AVERAGE(I5:I39))</f>
        <v/>
      </c>
      <c r="J43" s="48"/>
      <c r="K43" s="212" t="s">
        <v>20</v>
      </c>
      <c r="L43" s="213" t="str">
        <f>IF(COUNT(L5:L39)=0,"",AVERAGE(L5:L39))</f>
        <v/>
      </c>
      <c r="M43" s="48"/>
      <c r="N43" s="212" t="s">
        <v>20</v>
      </c>
      <c r="O43" s="213" t="str">
        <f>IF(COUNT(O5:O39)=0,"",AVERAGE(O5:O39))</f>
        <v/>
      </c>
      <c r="P43" s="48"/>
      <c r="Q43" s="212" t="s">
        <v>20</v>
      </c>
      <c r="R43" s="213" t="str">
        <f>IF(COUNT(R5:R39)=0,"",AVERAGE(R5:R39))</f>
        <v/>
      </c>
      <c r="S43" s="48"/>
      <c r="T43" s="212" t="s">
        <v>20</v>
      </c>
      <c r="U43" s="213" t="str">
        <f>IF(COUNT(U5:U39)=0,"",AVERAGE(U5:U39))</f>
        <v/>
      </c>
      <c r="V43" s="48"/>
      <c r="W43" s="212" t="s">
        <v>20</v>
      </c>
      <c r="X43" s="213" t="str">
        <f>IF(COUNT(X5:X39)=0,"",AVERAGE(X5:X39))</f>
        <v/>
      </c>
      <c r="Y43" s="48"/>
      <c r="Z43" s="212" t="s">
        <v>20</v>
      </c>
      <c r="AA43" s="213" t="str">
        <f>IF(COUNT(AA5:AA39)=0,"",AVERAGE(AA5:AA39))</f>
        <v/>
      </c>
      <c r="AB43" s="48"/>
      <c r="AC43" s="179" t="s">
        <v>20</v>
      </c>
      <c r="AD43" s="180" t="str">
        <f>IF(COUNT(AD5:AD39)=0,"",AVERAGE(AD5:AD39))</f>
        <v/>
      </c>
      <c r="AE43" s="369" t="s">
        <v>20</v>
      </c>
      <c r="AF43" s="339" t="str">
        <f>IF(COUNT(AF5:AF39)=0,"",AVERAGE(AF5:AF39))</f>
        <v/>
      </c>
      <c r="AG43" s="179" t="s">
        <v>20</v>
      </c>
      <c r="AH43" s="180" t="str">
        <f>IF(COUNT(AH5:AH39)=0,"",AVERAGE(AH5:AH39))</f>
        <v/>
      </c>
      <c r="AI43" s="179" t="s">
        <v>20</v>
      </c>
      <c r="AJ43" s="180" t="str">
        <f>IF(COUNT(AJ5:AJ39)=0,"",AVERAGE(AJ5:AJ39))</f>
        <v/>
      </c>
      <c r="AK43" s="65"/>
      <c r="AL43" s="256"/>
      <c r="AM43" s="256"/>
      <c r="AN43" s="256"/>
      <c r="AO43" s="256"/>
      <c r="AP43" s="256"/>
      <c r="AQ43" s="256" t="str">
        <f>IF('Encodage réponses Es'!AG43="","",'Encodage réponses Es'!AG43)</f>
        <v/>
      </c>
      <c r="AR43" s="256" t="str">
        <f>IF('Encodage réponses Es'!AH43="","",'Encodage réponses Es'!AH43)</f>
        <v/>
      </c>
      <c r="AS43" s="256" t="str">
        <f>IF('Encodage réponses Es'!AI43="","",'Encodage réponses Es'!AI43)</f>
        <v/>
      </c>
      <c r="AT43" s="157">
        <f>IF('Encodage réponses Es'!AU43="","",'Encodage réponses Es'!AU43)</f>
        <v>0</v>
      </c>
      <c r="AU43" s="377" t="s">
        <v>20</v>
      </c>
      <c r="AV43" s="378" t="str">
        <f>IF(COUNT(AV5:AV39)=0,"",AVERAGE(AV5:AV39))</f>
        <v/>
      </c>
      <c r="AW43" s="256" t="str">
        <f>IF('Encodage réponses Es'!BL43="","",'Encodage réponses Es'!BL43)</f>
        <v/>
      </c>
      <c r="AX43" s="157">
        <f>IF('Encodage réponses Es'!BM43="","",'Encodage réponses Es'!BM43)</f>
        <v>0</v>
      </c>
      <c r="AY43" s="216" t="s">
        <v>20</v>
      </c>
      <c r="AZ43" s="217" t="str">
        <f>IF(COUNT(AZ5:AZ39)=0,"",AVERAGE(AZ5:AZ39))</f>
        <v/>
      </c>
      <c r="BA43" s="256" t="str">
        <f>IF('Encodage réponses Es'!AQ43="","",'Encodage réponses Es'!AQ43)</f>
        <v/>
      </c>
      <c r="BB43" s="256" t="str">
        <f>IF('Encodage réponses Es'!BG43="","",'Encodage réponses Es'!BG43)</f>
        <v/>
      </c>
      <c r="BC43" s="256" t="str">
        <f>IF('Encodage réponses Es'!BH43="","",'Encodage réponses Es'!BH43)</f>
        <v/>
      </c>
      <c r="BD43" s="256" t="str">
        <f>IF('Encodage réponses Es'!BI43="","",'Encodage réponses Es'!BI43)</f>
        <v/>
      </c>
      <c r="BE43" s="256" t="str">
        <f>IF('Encodage réponses Es'!BJ43="","",'Encodage réponses Es'!BJ43)</f>
        <v/>
      </c>
      <c r="BF43" s="256" t="str">
        <f>IF('Encodage réponses Es'!BK43="","",'Encodage réponses Es'!BK43)</f>
        <v/>
      </c>
      <c r="BG43" s="381" t="s">
        <v>20</v>
      </c>
      <c r="BH43" s="382" t="str">
        <f>IF(COUNT(BH5:BH39)=0,"",AVERAGE(BH5:BH39))</f>
        <v/>
      </c>
      <c r="BI43" s="256" t="str">
        <f>IF('Encodage réponses Es'!R43="","",'Encodage réponses Es'!R43)</f>
        <v/>
      </c>
      <c r="BJ43" s="164" t="str">
        <f>IF('Encodage réponses Es'!S43="","",'Encodage réponses Es'!S43)</f>
        <v/>
      </c>
      <c r="BK43" s="164" t="str">
        <f>IF('Encodage réponses Es'!T43="","",'Encodage réponses Es'!T43)</f>
        <v/>
      </c>
      <c r="BL43" s="164" t="str">
        <f>IF('Encodage réponses Es'!U43="","",'Encodage réponses Es'!U43)</f>
        <v/>
      </c>
      <c r="BM43" s="164" t="str">
        <f>IF('Encodage réponses Es'!V43="","",'Encodage réponses Es'!V43)</f>
        <v/>
      </c>
      <c r="BN43" s="164" t="str">
        <f>IF('Encodage réponses Es'!W43="","",'Encodage réponses Es'!W43)</f>
        <v/>
      </c>
      <c r="BO43" s="164" t="str">
        <f>IF('Encodage réponses Es'!X43="","",'Encodage réponses Es'!X43)</f>
        <v/>
      </c>
      <c r="BP43" s="164" t="str">
        <f>IF('Encodage réponses Es'!Y43="","",'Encodage réponses Es'!Y43)</f>
        <v/>
      </c>
      <c r="BQ43" s="164" t="str">
        <f>IF('Encodage réponses Es'!Z43="","",'Encodage réponses Es'!Z43)</f>
        <v/>
      </c>
      <c r="BR43" s="260" t="str">
        <f>IF('Encodage réponses Es'!AO43="","",'Encodage réponses Es'!AO43)</f>
        <v/>
      </c>
      <c r="BS43" s="164" t="str">
        <f>IF('Encodage réponses Es'!AP43="","",'Encodage réponses Es'!AP43)</f>
        <v/>
      </c>
      <c r="BT43" s="164" t="str">
        <f>IF('Encodage réponses Es'!BA43="","",'Encodage réponses Es'!BA43)</f>
        <v/>
      </c>
      <c r="BU43" s="377" t="s">
        <v>20</v>
      </c>
      <c r="BV43" s="378" t="str">
        <f>IF(COUNT(BV5:BV39)=0,"",AVERAGE(BV5:BV39))</f>
        <v/>
      </c>
      <c r="BW43" s="164" t="str">
        <f>IF('Encodage réponses Es'!AD43="","",'Encodage réponses Es'!AD43)</f>
        <v/>
      </c>
      <c r="BX43" s="256" t="str">
        <f>IF('Encodage réponses Es'!AE43="","",'Encodage réponses Es'!AE43)</f>
        <v/>
      </c>
      <c r="BY43" s="256" t="str">
        <f>IF('Encodage réponses Es'!AF43="","",'Encodage réponses Es'!AF43)</f>
        <v/>
      </c>
      <c r="BZ43" s="256"/>
      <c r="CA43" s="256" t="str">
        <f>IF('Encodage réponses Es'!BL43="","",'Encodage réponses Es'!BL43)</f>
        <v/>
      </c>
      <c r="CB43" s="256" t="str">
        <f>IF('Encodage réponses Es'!AW43="","",'Encodage réponses Es'!AW43)</f>
        <v/>
      </c>
      <c r="CC43" s="256" t="str">
        <f>IF('Encodage réponses Es'!AX43="","",'Encodage réponses Es'!AX43)</f>
        <v/>
      </c>
      <c r="CD43" s="256" t="str">
        <f>IF('Encodage réponses Es'!AY43="","",'Encodage réponses Es'!AY43)</f>
        <v/>
      </c>
      <c r="CE43" s="157">
        <f>IF('Encodage réponses Es'!AZ43="","",'Encodage réponses Es'!AZ43)</f>
        <v>0</v>
      </c>
      <c r="CF43" s="381" t="s">
        <v>20</v>
      </c>
      <c r="CG43" s="382" t="str">
        <f>IF(COUNT(CG5:CG39)=0,"",AVERAGE(CG5:CG39))</f>
        <v/>
      </c>
      <c r="CH43" s="164" t="str">
        <f>IF('Encodage réponses Es'!AA43="","",'Encodage réponses Es'!AA43)</f>
        <v/>
      </c>
      <c r="CI43" s="256" t="str">
        <f>IF('Encodage réponses Es'!AB43="","",'Encodage réponses Es'!AB43)</f>
        <v/>
      </c>
      <c r="CJ43" s="256" t="str">
        <f>IF('Encodage réponses Es'!AC43="","",'Encodage réponses Es'!AC43)</f>
        <v/>
      </c>
      <c r="CK43" s="256" t="str">
        <f>IF('Encodage réponses Es'!AJ43="","",'Encodage réponses Es'!AJ43)</f>
        <v/>
      </c>
      <c r="CL43" s="256" t="str">
        <f>IF('Encodage réponses Es'!AK43="","",'Encodage réponses Es'!AK43)</f>
        <v/>
      </c>
      <c r="CM43" s="157">
        <f>IF('Encodage réponses Es'!AL43="","",'Encodage réponses Es'!AL43)</f>
        <v>0</v>
      </c>
      <c r="CN43" s="157">
        <f>IF('Encodage réponses Es'!AM43="","",'Encodage réponses Es'!AM43)</f>
        <v>0</v>
      </c>
      <c r="CO43" s="157">
        <f>IF('Encodage réponses Es'!AN43="","",'Encodage réponses Es'!AN43)</f>
        <v>0</v>
      </c>
      <c r="CP43" s="256" t="str">
        <f>IF('Encodage réponses Es'!AS43="","",'Encodage réponses Es'!AS43)</f>
        <v/>
      </c>
      <c r="CQ43" s="256" t="str">
        <f>IF('Encodage réponses Es'!AT43="","",'Encodage réponses Es'!AT43)</f>
        <v/>
      </c>
      <c r="CR43" s="256" t="str">
        <f>IF('Encodage réponses Es'!BB43="","",'Encodage réponses Es'!BB43)</f>
        <v/>
      </c>
      <c r="CS43" s="256" t="str">
        <f>IF('Encodage réponses Es'!BC43="","",'Encodage réponses Es'!BC43)</f>
        <v/>
      </c>
      <c r="CT43" s="256" t="str">
        <f>IF('Encodage réponses Es'!BD43="","",'Encodage réponses Es'!BD43)</f>
        <v/>
      </c>
      <c r="CU43" s="256" t="str">
        <f>IF('Encodage réponses Es'!BE43="","",'Encodage réponses Es'!BE43)</f>
        <v/>
      </c>
      <c r="CV43" s="157">
        <f>IF('Encodage réponses Es'!BF43="","",'Encodage réponses Es'!BF43)</f>
        <v>0</v>
      </c>
      <c r="CW43" s="377" t="s">
        <v>20</v>
      </c>
      <c r="CX43" s="378" t="str">
        <f>IF(COUNT(CX5:CX39)=0,"",AVERAGE(CX5:CX39))</f>
        <v/>
      </c>
      <c r="CY43" s="2" t="str">
        <f>IF('Encodage réponses Es'!BN43="","",'Encodage réponses Es'!BN43)</f>
        <v/>
      </c>
      <c r="CZ43" s="2" t="str">
        <f>IF('Encodage réponses Es'!BO43="","",'Encodage réponses Es'!BO43)</f>
        <v/>
      </c>
      <c r="DA43" s="2" t="str">
        <f>IF('Encodage réponses Es'!BQ43="","",'Encodage réponses Es'!BQ43)</f>
        <v/>
      </c>
    </row>
    <row r="44" spans="1:105" ht="12.75" customHeight="1" thickBot="1" x14ac:dyDescent="0.25">
      <c r="A44" s="46"/>
      <c r="B44" s="48"/>
      <c r="C44" s="48"/>
      <c r="D44" s="65" t="s">
        <v>6</v>
      </c>
      <c r="E44" s="292"/>
      <c r="F44" s="49"/>
      <c r="G44" s="134"/>
      <c r="H44" s="18" t="s">
        <v>39</v>
      </c>
      <c r="I44" s="407"/>
      <c r="J44" s="49"/>
      <c r="K44" s="18" t="s">
        <v>39</v>
      </c>
      <c r="L44" s="407"/>
      <c r="M44" s="49"/>
      <c r="N44" s="18" t="s">
        <v>39</v>
      </c>
      <c r="O44" s="407"/>
      <c r="P44" s="49"/>
      <c r="Q44" s="18" t="s">
        <v>39</v>
      </c>
      <c r="R44" s="407"/>
      <c r="S44" s="49"/>
      <c r="T44" s="18" t="s">
        <v>39</v>
      </c>
      <c r="U44" s="407"/>
      <c r="V44" s="49"/>
      <c r="W44" s="18" t="s">
        <v>39</v>
      </c>
      <c r="X44" s="407"/>
      <c r="Y44" s="49"/>
      <c r="Z44" s="18" t="s">
        <v>39</v>
      </c>
      <c r="AA44" s="407"/>
      <c r="AB44" s="49"/>
      <c r="AC44" s="18" t="s">
        <v>39</v>
      </c>
      <c r="AD44" s="407"/>
      <c r="AE44" s="408" t="s">
        <v>39</v>
      </c>
      <c r="AF44" s="409"/>
      <c r="AG44" s="18" t="s">
        <v>39</v>
      </c>
      <c r="AH44" s="407"/>
      <c r="AI44" s="18" t="s">
        <v>39</v>
      </c>
      <c r="AJ44" s="407"/>
      <c r="AK44" s="66"/>
      <c r="AL44" s="8">
        <f>IF('Encodage réponses Es'!M44="","",'Encodage réponses Es'!M44)</f>
        <v>0</v>
      </c>
      <c r="AM44" s="126">
        <f>IF('Encodage réponses Es'!N44="","",'Encodage réponses Es'!N44)</f>
        <v>0</v>
      </c>
      <c r="AN44" s="126">
        <f>IF('Encodage réponses Es'!O44="","",'Encodage réponses Es'!O44)</f>
        <v>0</v>
      </c>
      <c r="AO44" s="126">
        <f>IF('Encodage réponses Es'!P44="","",'Encodage réponses Es'!P44)</f>
        <v>0</v>
      </c>
      <c r="AP44" s="258">
        <f>IF('Encodage réponses Es'!Q44="","",'Encodage réponses Es'!Q44)</f>
        <v>0</v>
      </c>
      <c r="AQ44" s="258">
        <f>IF('Encodage réponses Es'!AG44="","",'Encodage réponses Es'!AG44)</f>
        <v>0</v>
      </c>
      <c r="AR44" s="259">
        <f>IF('Encodage réponses Es'!AH44="","",'Encodage réponses Es'!AH44)</f>
        <v>0</v>
      </c>
      <c r="AS44" s="259">
        <f>IF('Encodage réponses Es'!AI44="","",'Encodage réponses Es'!AI44)</f>
        <v>0</v>
      </c>
      <c r="AT44" s="259">
        <f>IF('Encodage réponses Es'!AU44="","",'Encodage réponses Es'!AU44)</f>
        <v>0</v>
      </c>
      <c r="AU44" s="18" t="s">
        <v>39</v>
      </c>
      <c r="AV44" s="407"/>
      <c r="AW44" s="8">
        <f>IF('Encodage réponses Es'!BL44="","",'Encodage réponses Es'!BL44)</f>
        <v>0</v>
      </c>
      <c r="AX44" s="126">
        <f>IF('Encodage réponses Es'!BM44="","",'Encodage réponses Es'!BM44)</f>
        <v>0</v>
      </c>
      <c r="AY44" s="18" t="s">
        <v>39</v>
      </c>
      <c r="AZ44" s="407"/>
      <c r="BA44" s="8">
        <f>IF('Encodage réponses Es'!AQ44="","",'Encodage réponses Es'!AQ44)</f>
        <v>0</v>
      </c>
      <c r="BB44" s="126">
        <f>IF('Encodage réponses Es'!BG44="","",'Encodage réponses Es'!BG44)</f>
        <v>0</v>
      </c>
      <c r="BC44" s="258">
        <f>IF('Encodage réponses Es'!BH44="","",'Encodage réponses Es'!BH44)</f>
        <v>0</v>
      </c>
      <c r="BD44" s="258">
        <f>IF('Encodage réponses Es'!BI44="","",'Encodage réponses Es'!BI44)</f>
        <v>0</v>
      </c>
      <c r="BE44" s="259">
        <f>IF('Encodage réponses Es'!BJ44="","",'Encodage réponses Es'!BJ44)</f>
        <v>0</v>
      </c>
      <c r="BF44" s="258">
        <f>IF('Encodage réponses Es'!BK44="","",'Encodage réponses Es'!BK44)</f>
        <v>0</v>
      </c>
      <c r="BG44" s="18" t="s">
        <v>39</v>
      </c>
      <c r="BH44" s="407"/>
      <c r="BI44" s="8">
        <f>IF('Encodage réponses Es'!R44="","",'Encodage réponses Es'!R44)</f>
        <v>0</v>
      </c>
      <c r="BJ44" s="64">
        <f>IF('Encodage réponses Es'!S44="","",'Encodage réponses Es'!S44)</f>
        <v>0</v>
      </c>
      <c r="BK44" s="64">
        <f>IF('Encodage réponses Es'!T44="","",'Encodage réponses Es'!T44)</f>
        <v>0</v>
      </c>
      <c r="BL44" s="64">
        <f>IF('Encodage réponses Es'!U44="","",'Encodage réponses Es'!U44)</f>
        <v>0</v>
      </c>
      <c r="BM44" s="64">
        <f>IF('Encodage réponses Es'!V44="","",'Encodage réponses Es'!V44)</f>
        <v>0</v>
      </c>
      <c r="BN44" s="64">
        <f>IF('Encodage réponses Es'!W44="","",'Encodage réponses Es'!W44)</f>
        <v>0</v>
      </c>
      <c r="BO44" s="64">
        <f>IF('Encodage réponses Es'!X44="","",'Encodage réponses Es'!X44)</f>
        <v>0</v>
      </c>
      <c r="BP44" s="64">
        <f>IF('Encodage réponses Es'!Y44="","",'Encodage réponses Es'!Y44)</f>
        <v>0</v>
      </c>
      <c r="BQ44" s="64">
        <f>IF('Encodage réponses Es'!Z44="","",'Encodage réponses Es'!Z44)</f>
        <v>0</v>
      </c>
      <c r="BR44" s="64">
        <f>IF('Encodage réponses Es'!AO44="","",'Encodage réponses Es'!AO44)</f>
        <v>0</v>
      </c>
      <c r="BS44" s="64">
        <f>IF('Encodage réponses Es'!AP44="","",'Encodage réponses Es'!AP44)</f>
        <v>0</v>
      </c>
      <c r="BT44" s="64">
        <f>IF('Encodage réponses Es'!BA44="","",'Encodage réponses Es'!BA44)</f>
        <v>0</v>
      </c>
      <c r="BU44" s="18" t="s">
        <v>39</v>
      </c>
      <c r="BV44" s="407"/>
      <c r="BW44" s="9">
        <f>IF('Encodage réponses Es'!AD44="","",'Encodage réponses Es'!AD44)</f>
        <v>0</v>
      </c>
      <c r="BX44" s="9">
        <f>IF('Encodage réponses Es'!AE44="","",'Encodage réponses Es'!AE44)</f>
        <v>0</v>
      </c>
      <c r="BY44" s="9">
        <f>IF('Encodage réponses Es'!AF44="","",'Encodage réponses Es'!AF44)</f>
        <v>0</v>
      </c>
      <c r="BZ44" s="9">
        <f>IF('Encodage réponses Es'!BK44="","",'Encodage réponses Es'!BK44)</f>
        <v>0</v>
      </c>
      <c r="CA44" s="9">
        <f>IF('Encodage réponses Es'!BL44="","",'Encodage réponses Es'!BL44)</f>
        <v>0</v>
      </c>
      <c r="CB44" s="9">
        <f>IF('Encodage réponses Es'!AW44="","",'Encodage réponses Es'!AW44)</f>
        <v>0</v>
      </c>
      <c r="CC44" s="9">
        <f>IF('Encodage réponses Es'!AX44="","",'Encodage réponses Es'!AX44)</f>
        <v>0</v>
      </c>
      <c r="CD44" s="9">
        <f>IF('Encodage réponses Es'!AY44="","",'Encodage réponses Es'!AY44)</f>
        <v>0</v>
      </c>
      <c r="CE44" s="9">
        <f>IF('Encodage réponses Es'!AZ44="","",'Encodage réponses Es'!AZ44)</f>
        <v>0</v>
      </c>
      <c r="CF44" s="18" t="s">
        <v>39</v>
      </c>
      <c r="CG44" s="407"/>
      <c r="CH44" s="9">
        <f>IF('Encodage réponses Es'!AA44="","",'Encodage réponses Es'!AA44)</f>
        <v>0</v>
      </c>
      <c r="CI44" s="9">
        <f>IF('Encodage réponses Es'!AB44="","",'Encodage réponses Es'!AB44)</f>
        <v>0</v>
      </c>
      <c r="CJ44" s="9">
        <f>IF('Encodage réponses Es'!AC44="","",'Encodage réponses Es'!AC44)</f>
        <v>0</v>
      </c>
      <c r="CK44" s="9">
        <f>IF('Encodage réponses Es'!AJ44="","",'Encodage réponses Es'!AJ44)</f>
        <v>0</v>
      </c>
      <c r="CL44" s="9">
        <f>IF('Encodage réponses Es'!AK44="","",'Encodage réponses Es'!AK44)</f>
        <v>0</v>
      </c>
      <c r="CM44" s="9">
        <f>IF('Encodage réponses Es'!AL44="","",'Encodage réponses Es'!AL44)</f>
        <v>0</v>
      </c>
      <c r="CN44" s="9">
        <f>IF('Encodage réponses Es'!AM44="","",'Encodage réponses Es'!AM44)</f>
        <v>0</v>
      </c>
      <c r="CO44" s="9">
        <f>IF('Encodage réponses Es'!AN44="","",'Encodage réponses Es'!AN44)</f>
        <v>0</v>
      </c>
      <c r="CP44" s="9">
        <f>IF('Encodage réponses Es'!AS44="","",'Encodage réponses Es'!AS44)</f>
        <v>0</v>
      </c>
      <c r="CQ44" s="9">
        <f>IF('Encodage réponses Es'!AT44="","",'Encodage réponses Es'!AT44)</f>
        <v>0</v>
      </c>
      <c r="CR44" s="9">
        <f>IF('Encodage réponses Es'!BB44="","",'Encodage réponses Es'!BB44)</f>
        <v>0</v>
      </c>
      <c r="CS44" s="9">
        <f>IF('Encodage réponses Es'!BC44="","",'Encodage réponses Es'!BC44)</f>
        <v>0</v>
      </c>
      <c r="CT44" s="9">
        <f>IF('Encodage réponses Es'!BD44="","",'Encodage réponses Es'!BD44)</f>
        <v>0</v>
      </c>
      <c r="CU44" s="9">
        <f>IF('Encodage réponses Es'!BE44="","",'Encodage réponses Es'!BE44)</f>
        <v>0</v>
      </c>
      <c r="CV44" s="9">
        <f>IF('Encodage réponses Es'!BF44="","",'Encodage réponses Es'!BF44)</f>
        <v>0</v>
      </c>
      <c r="CW44" s="18" t="s">
        <v>39</v>
      </c>
      <c r="CX44" s="407"/>
      <c r="CY44" s="30"/>
    </row>
    <row r="45" spans="1:105" ht="15" customHeight="1" thickBot="1" x14ac:dyDescent="0.25">
      <c r="A45" s="46"/>
      <c r="B45" s="48"/>
      <c r="C45" s="48"/>
      <c r="D45" s="65" t="s">
        <v>9</v>
      </c>
      <c r="E45" s="292"/>
      <c r="F45" s="49"/>
      <c r="G45" s="49"/>
      <c r="H45" s="18"/>
      <c r="I45" s="410"/>
      <c r="J45" s="48"/>
      <c r="K45" s="108"/>
      <c r="L45" s="410"/>
      <c r="M45" s="48"/>
      <c r="N45" s="108"/>
      <c r="O45" s="407"/>
      <c r="P45" s="48"/>
      <c r="Q45" s="108"/>
      <c r="R45" s="407"/>
      <c r="S45" s="48"/>
      <c r="T45" s="108"/>
      <c r="U45" s="407"/>
      <c r="V45" s="48"/>
      <c r="W45" s="108"/>
      <c r="X45" s="407"/>
      <c r="Y45" s="48"/>
      <c r="Z45" s="108"/>
      <c r="AA45" s="407"/>
      <c r="AB45" s="48"/>
      <c r="AC45" s="108"/>
      <c r="AD45" s="410"/>
      <c r="AE45" s="409"/>
      <c r="AF45" s="409"/>
      <c r="AG45" s="108"/>
      <c r="AH45" s="410"/>
      <c r="AI45" s="108"/>
      <c r="AJ45" s="410"/>
      <c r="AK45" s="66"/>
      <c r="AL45" s="165">
        <f>IF('Encodage réponses Es'!M45="","",'Encodage réponses Es'!M45)</f>
        <v>0</v>
      </c>
      <c r="AM45" s="262">
        <f>IF('Encodage réponses Es'!N45="","",'Encodage réponses Es'!N45)</f>
        <v>0</v>
      </c>
      <c r="AN45" s="262">
        <f>IF('Encodage réponses Es'!O45="","",'Encodage réponses Es'!O45)</f>
        <v>0</v>
      </c>
      <c r="AO45" s="262">
        <f>IF('Encodage réponses Es'!P45="","",'Encodage réponses Es'!P45)</f>
        <v>0</v>
      </c>
      <c r="AP45" s="160">
        <f>IF('Encodage réponses Es'!Q45="","",'Encodage réponses Es'!Q45)</f>
        <v>0</v>
      </c>
      <c r="AQ45" s="160">
        <f>IF('Encodage réponses Es'!AG45="","",'Encodage réponses Es'!AG45)</f>
        <v>0</v>
      </c>
      <c r="AR45" s="160">
        <f>IF('Encodage réponses Es'!AH45="","",'Encodage réponses Es'!AH45)</f>
        <v>0</v>
      </c>
      <c r="AS45" s="160">
        <f>IF('Encodage réponses Es'!AI45="","",'Encodage réponses Es'!AI45)</f>
        <v>0</v>
      </c>
      <c r="AT45" s="160">
        <f>IF('Encodage réponses Es'!AU45="","",'Encodage réponses Es'!AU45)</f>
        <v>0</v>
      </c>
      <c r="AU45" s="108"/>
      <c r="AV45" s="410"/>
      <c r="AW45" s="165">
        <f>IF('Encodage réponses Es'!BL45="","",'Encodage réponses Es'!BL45)</f>
        <v>0</v>
      </c>
      <c r="AX45" s="262">
        <f>IF('Encodage réponses Es'!BM45="","",'Encodage réponses Es'!BM45)</f>
        <v>0</v>
      </c>
      <c r="AY45" s="108"/>
      <c r="AZ45" s="410"/>
      <c r="BA45" s="165">
        <f>IF('Encodage réponses Es'!AQ45="","",'Encodage réponses Es'!AQ45)</f>
        <v>0</v>
      </c>
      <c r="BB45" s="160">
        <f>IF('Encodage réponses Es'!BG45="","",'Encodage réponses Es'!BG45)</f>
        <v>0</v>
      </c>
      <c r="BC45" s="257">
        <f>IF('Encodage réponses Es'!BH45="","",'Encodage réponses Es'!BH45)</f>
        <v>0</v>
      </c>
      <c r="BD45" s="160">
        <f>IF('Encodage réponses Es'!BI45="","",'Encodage réponses Es'!BI45)</f>
        <v>0</v>
      </c>
      <c r="BE45" s="257">
        <f>IF('Encodage réponses Es'!BJ45="","",'Encodage réponses Es'!BJ45)</f>
        <v>0</v>
      </c>
      <c r="BF45" s="160">
        <f>IF('Encodage réponses Es'!BK45="","",'Encodage réponses Es'!BK45)</f>
        <v>0</v>
      </c>
      <c r="BG45" s="108"/>
      <c r="BH45" s="407"/>
      <c r="BI45" s="166">
        <f>IF('Encodage réponses Es'!R45="","",'Encodage réponses Es'!R45)</f>
        <v>0</v>
      </c>
      <c r="BJ45" s="159">
        <f>IF('Encodage réponses Es'!S45="","",'Encodage réponses Es'!S45)</f>
        <v>0</v>
      </c>
      <c r="BK45" s="159">
        <f>IF('Encodage réponses Es'!T45="","",'Encodage réponses Es'!T45)</f>
        <v>0</v>
      </c>
      <c r="BL45" s="159">
        <f>IF('Encodage réponses Es'!U45="","",'Encodage réponses Es'!U45)</f>
        <v>0</v>
      </c>
      <c r="BM45" s="159">
        <f>IF('Encodage réponses Es'!V45="","",'Encodage réponses Es'!V45)</f>
        <v>0</v>
      </c>
      <c r="BN45" s="159">
        <f>IF('Encodage réponses Es'!W45="","",'Encodage réponses Es'!W45)</f>
        <v>0</v>
      </c>
      <c r="BO45" s="159">
        <f>IF('Encodage réponses Es'!X45="","",'Encodage réponses Es'!X45)</f>
        <v>0</v>
      </c>
      <c r="BP45" s="159">
        <f>IF('Encodage réponses Es'!Y45="","",'Encodage réponses Es'!Y45)</f>
        <v>0</v>
      </c>
      <c r="BQ45" s="159">
        <f>IF('Encodage réponses Es'!Z45="","",'Encodage réponses Es'!Z45)</f>
        <v>0</v>
      </c>
      <c r="BR45" s="159">
        <f>IF('Encodage réponses Es'!AO45="","",'Encodage réponses Es'!AO45)</f>
        <v>0</v>
      </c>
      <c r="BS45" s="159">
        <f>IF('Encodage réponses Es'!AP45="","",'Encodage réponses Es'!AP45)</f>
        <v>0</v>
      </c>
      <c r="BT45" s="159">
        <f>IF('Encodage réponses Es'!BA45="","",'Encodage réponses Es'!BA45)</f>
        <v>0</v>
      </c>
      <c r="BU45" s="108"/>
      <c r="BV45" s="410"/>
      <c r="BW45" s="160">
        <f>IF('Encodage réponses Es'!AD45="","",'Encodage réponses Es'!AD45)</f>
        <v>0</v>
      </c>
      <c r="BX45" s="160">
        <f>IF('Encodage réponses Es'!AE45="","",'Encodage réponses Es'!AE45)</f>
        <v>0</v>
      </c>
      <c r="BY45" s="160">
        <f>IF('Encodage réponses Es'!AF45="","",'Encodage réponses Es'!AF45)</f>
        <v>0</v>
      </c>
      <c r="BZ45" s="160">
        <f>IF('Encodage réponses Es'!BK45="","",'Encodage réponses Es'!BK45)</f>
        <v>0</v>
      </c>
      <c r="CA45" s="160">
        <f>IF('Encodage réponses Es'!BL45="","",'Encodage réponses Es'!BL45)</f>
        <v>0</v>
      </c>
      <c r="CB45" s="160">
        <f>IF('Encodage réponses Es'!AW45="","",'Encodage réponses Es'!AW45)</f>
        <v>0</v>
      </c>
      <c r="CC45" s="160">
        <f>IF('Encodage réponses Es'!AX45="","",'Encodage réponses Es'!AX45)</f>
        <v>0</v>
      </c>
      <c r="CD45" s="160">
        <f>IF('Encodage réponses Es'!AY45="","",'Encodage réponses Es'!AY45)</f>
        <v>0</v>
      </c>
      <c r="CE45" s="160">
        <f>IF('Encodage réponses Es'!AZ45="","",'Encodage réponses Es'!AZ45)</f>
        <v>0</v>
      </c>
      <c r="CF45" s="108"/>
      <c r="CG45" s="407"/>
      <c r="CH45" s="160">
        <f>IF('Encodage réponses Es'!AA45="","",'Encodage réponses Es'!AA45)</f>
        <v>0</v>
      </c>
      <c r="CI45" s="160">
        <f>IF('Encodage réponses Es'!AB45="","",'Encodage réponses Es'!AB45)</f>
        <v>0</v>
      </c>
      <c r="CJ45" s="160">
        <f>IF('Encodage réponses Es'!AC45="","",'Encodage réponses Es'!AC45)</f>
        <v>0</v>
      </c>
      <c r="CK45" s="160">
        <f>IF('Encodage réponses Es'!AJ45="","",'Encodage réponses Es'!AJ45)</f>
        <v>0</v>
      </c>
      <c r="CL45" s="160">
        <f>IF('Encodage réponses Es'!AK45="","",'Encodage réponses Es'!AK45)</f>
        <v>0</v>
      </c>
      <c r="CM45" s="160">
        <f>IF('Encodage réponses Es'!AL45="","",'Encodage réponses Es'!AL45)</f>
        <v>0</v>
      </c>
      <c r="CN45" s="160">
        <f>IF('Encodage réponses Es'!AM45="","",'Encodage réponses Es'!AM45)</f>
        <v>0</v>
      </c>
      <c r="CO45" s="160">
        <f>IF('Encodage réponses Es'!AN45="","",'Encodage réponses Es'!AN45)</f>
        <v>0</v>
      </c>
      <c r="CP45" s="160">
        <f>IF('Encodage réponses Es'!AS45="","",'Encodage réponses Es'!AS45)</f>
        <v>0</v>
      </c>
      <c r="CQ45" s="160">
        <f>IF('Encodage réponses Es'!AT45="","",'Encodage réponses Es'!AT45)</f>
        <v>0</v>
      </c>
      <c r="CR45" s="160">
        <f>IF('Encodage réponses Es'!BB45="","",'Encodage réponses Es'!BB45)</f>
        <v>0</v>
      </c>
      <c r="CS45" s="160">
        <f>IF('Encodage réponses Es'!BC45="","",'Encodage réponses Es'!BC45)</f>
        <v>0</v>
      </c>
      <c r="CT45" s="160">
        <f>IF('Encodage réponses Es'!BD45="","",'Encodage réponses Es'!BD45)</f>
        <v>0</v>
      </c>
      <c r="CU45" s="160">
        <f>IF('Encodage réponses Es'!BE45="","",'Encodage réponses Es'!BE45)</f>
        <v>0</v>
      </c>
      <c r="CV45" s="160">
        <f>IF('Encodage réponses Es'!BF45="","",'Encodage réponses Es'!BF45)</f>
        <v>0</v>
      </c>
      <c r="CW45" s="108"/>
      <c r="CX45" s="407"/>
      <c r="CY45" s="30"/>
    </row>
    <row r="46" spans="1:105" ht="15" customHeight="1" x14ac:dyDescent="0.2">
      <c r="A46" s="46"/>
      <c r="B46" s="48"/>
      <c r="C46" s="48"/>
      <c r="D46" s="66"/>
      <c r="E46" s="292"/>
      <c r="F46" s="129"/>
      <c r="G46" s="129"/>
      <c r="H46" s="1" t="s">
        <v>48</v>
      </c>
      <c r="I46" s="19">
        <f>COUNTIF(I$5:I$39,"&lt;0,10")</f>
        <v>0</v>
      </c>
      <c r="J46" s="57"/>
      <c r="K46" s="1" t="s">
        <v>48</v>
      </c>
      <c r="L46" s="19">
        <f>COUNTIF(L$5:L$39,"&lt;0,10")</f>
        <v>0</v>
      </c>
      <c r="M46" s="57"/>
      <c r="N46" s="1" t="s">
        <v>48</v>
      </c>
      <c r="O46" s="19">
        <f>COUNTIF(O$5:O$39,"&lt;0,10")</f>
        <v>0</v>
      </c>
      <c r="P46" s="57"/>
      <c r="Q46" s="1" t="s">
        <v>48</v>
      </c>
      <c r="R46" s="19">
        <f>COUNTIF(R$5:R$39,"&lt;0,10")</f>
        <v>0</v>
      </c>
      <c r="S46" s="57"/>
      <c r="T46" s="1" t="s">
        <v>48</v>
      </c>
      <c r="U46" s="19">
        <f>COUNTIF(U$5:U$39,"&lt;0,10")</f>
        <v>0</v>
      </c>
      <c r="V46" s="57"/>
      <c r="W46" s="1" t="s">
        <v>48</v>
      </c>
      <c r="X46" s="19">
        <f>COUNTIF(X$5:X$39,"&lt;0,10")</f>
        <v>0</v>
      </c>
      <c r="Y46" s="57"/>
      <c r="Z46" s="1" t="s">
        <v>48</v>
      </c>
      <c r="AA46" s="19">
        <f>COUNTIF(AA$5:AA$39,"&lt;0,10")</f>
        <v>0</v>
      </c>
      <c r="AB46" s="57"/>
      <c r="AC46" s="1" t="s">
        <v>48</v>
      </c>
      <c r="AD46" s="19">
        <f>COUNTIF(AD$5:AD$39,"&lt;0,10")</f>
        <v>0</v>
      </c>
      <c r="AE46" s="1" t="s">
        <v>48</v>
      </c>
      <c r="AF46" s="19">
        <f>COUNTIF(AF$5:AF$39,"&lt;0,10")</f>
        <v>0</v>
      </c>
      <c r="AG46" s="1" t="s">
        <v>48</v>
      </c>
      <c r="AH46" s="19">
        <f>COUNTIF(AH$5:AH$39,"&lt;0,10")</f>
        <v>0</v>
      </c>
      <c r="AI46" s="1" t="s">
        <v>48</v>
      </c>
      <c r="AJ46" s="19">
        <f>COUNTIF(AJ$5:AJ$39,"&lt;0,10")</f>
        <v>0</v>
      </c>
      <c r="AK46" s="89"/>
      <c r="AL46" s="61"/>
      <c r="AM46" s="61"/>
      <c r="AN46" s="61"/>
      <c r="AO46" s="61"/>
      <c r="AP46" s="61"/>
      <c r="AQ46" s="61"/>
      <c r="AR46" s="61"/>
      <c r="AS46" s="61"/>
      <c r="AT46" s="61" t="str">
        <f>IF('Encodage réponses Es'!AU46="","",'Encodage réponses Es'!AU46)</f>
        <v/>
      </c>
      <c r="AU46" s="1" t="s">
        <v>48</v>
      </c>
      <c r="AV46" s="19">
        <f>COUNTIF(AV$5:AV$39,"&lt;0,10")</f>
        <v>0</v>
      </c>
      <c r="AW46" s="61" t="str">
        <f>IF('Encodage réponses Es'!BL46="","",'Encodage réponses Es'!BL46)</f>
        <v/>
      </c>
      <c r="AX46" s="61" t="str">
        <f>IF('Encodage réponses Es'!BM46="","",'Encodage réponses Es'!BM46)</f>
        <v/>
      </c>
      <c r="AY46" s="1" t="s">
        <v>48</v>
      </c>
      <c r="AZ46" s="19">
        <f>COUNTIF(AZ$5:AZ$39,"&lt;0,10")</f>
        <v>0</v>
      </c>
      <c r="BA46" s="61"/>
      <c r="BB46" s="61"/>
      <c r="BC46" s="61"/>
      <c r="BD46" s="61"/>
      <c r="BE46" s="61"/>
      <c r="BF46" s="61"/>
      <c r="BG46" s="1" t="s">
        <v>48</v>
      </c>
      <c r="BH46" s="19">
        <f>COUNTIF(BH$5:BH$39,"&lt;0,10")</f>
        <v>0</v>
      </c>
      <c r="BI46" s="152"/>
      <c r="BJ46" s="151"/>
      <c r="BK46" s="151"/>
      <c r="BL46" s="151"/>
      <c r="BM46" s="151"/>
      <c r="BN46" s="151"/>
      <c r="BO46" s="151"/>
      <c r="BP46" s="151"/>
      <c r="BQ46" s="151"/>
      <c r="BR46" s="151"/>
      <c r="BS46" s="151"/>
      <c r="BT46" s="151"/>
      <c r="BU46" s="1"/>
      <c r="BV46" s="19">
        <f>COUNTIF(BV$5:BV$39,"&lt;0,10")</f>
        <v>0</v>
      </c>
      <c r="BW46" s="151"/>
      <c r="BX46" s="151"/>
      <c r="BY46" s="151"/>
      <c r="BZ46" s="151"/>
      <c r="CA46" s="151"/>
      <c r="CB46" s="151"/>
      <c r="CC46" s="151"/>
      <c r="CD46" s="151"/>
      <c r="CE46" s="151"/>
      <c r="CF46" s="1" t="s">
        <v>48</v>
      </c>
      <c r="CG46" s="19">
        <f>COUNTIF(CG$5:CG$39,"&lt;0,10")</f>
        <v>0</v>
      </c>
      <c r="CH46" s="151"/>
      <c r="CI46" s="151"/>
      <c r="CJ46" s="151"/>
      <c r="CK46" s="151"/>
      <c r="CL46" s="151"/>
      <c r="CM46" s="151"/>
      <c r="CN46" s="151"/>
      <c r="CO46" s="151"/>
      <c r="CP46" s="151"/>
      <c r="CQ46" s="151"/>
      <c r="CR46" s="151"/>
      <c r="CS46" s="151"/>
      <c r="CT46" s="151"/>
      <c r="CU46" s="151"/>
      <c r="CV46" s="151"/>
      <c r="CW46" s="1" t="s">
        <v>48</v>
      </c>
      <c r="CX46" s="19">
        <f>COUNTIF(CX$5:CX$39,"&lt;0,10")</f>
        <v>0</v>
      </c>
      <c r="CY46" s="30"/>
    </row>
    <row r="47" spans="1:105" s="78" customFormat="1" x14ac:dyDescent="0.2">
      <c r="A47" s="73"/>
      <c r="B47" s="478" t="s">
        <v>28</v>
      </c>
      <c r="C47" s="478"/>
      <c r="D47" s="479"/>
      <c r="E47" s="292"/>
      <c r="F47" s="130"/>
      <c r="G47" s="130"/>
      <c r="H47" s="75" t="s">
        <v>49</v>
      </c>
      <c r="I47" s="76">
        <f>COUNTIF(I$5:I$39,"&lt;0,20")-I46</f>
        <v>0</v>
      </c>
      <c r="J47" s="74"/>
      <c r="K47" s="75" t="s">
        <v>49</v>
      </c>
      <c r="L47" s="76">
        <f>COUNTIF(L$5:L$39,"&lt;0,20")-L46</f>
        <v>0</v>
      </c>
      <c r="M47" s="74"/>
      <c r="N47" s="75" t="s">
        <v>49</v>
      </c>
      <c r="O47" s="76">
        <f>COUNTIF(O$5:O$39,"&lt;0,20")-O46</f>
        <v>0</v>
      </c>
      <c r="P47" s="74"/>
      <c r="Q47" s="75" t="s">
        <v>49</v>
      </c>
      <c r="R47" s="76">
        <f>COUNTIF(R$5:R$39,"&lt;0,20")-R46</f>
        <v>0</v>
      </c>
      <c r="S47" s="74"/>
      <c r="T47" s="75" t="s">
        <v>49</v>
      </c>
      <c r="U47" s="76">
        <f>COUNTIF(U$5:U$39,"&lt;0,20")-U46</f>
        <v>0</v>
      </c>
      <c r="V47" s="74"/>
      <c r="W47" s="75" t="s">
        <v>49</v>
      </c>
      <c r="X47" s="76">
        <f>COUNTIF(X$5:X$39,"&lt;0,20")-X46</f>
        <v>0</v>
      </c>
      <c r="Y47" s="74"/>
      <c r="Z47" s="75" t="s">
        <v>49</v>
      </c>
      <c r="AA47" s="76">
        <f>COUNTIF(AA$5:AA$39,"&lt;0,20")-AA46</f>
        <v>0</v>
      </c>
      <c r="AB47" s="74"/>
      <c r="AC47" s="75" t="s">
        <v>49</v>
      </c>
      <c r="AD47" s="76">
        <f>COUNTIF(AD$5:AD$39,"&lt;0,20")-AD46</f>
        <v>0</v>
      </c>
      <c r="AE47" s="75" t="s">
        <v>49</v>
      </c>
      <c r="AF47" s="76">
        <f>COUNTIF(AF$5:AF$39,"&lt;0,20")-AF46</f>
        <v>0</v>
      </c>
      <c r="AG47" s="75" t="s">
        <v>49</v>
      </c>
      <c r="AH47" s="76">
        <f>COUNTIF(AH$5:AH$39,"&lt;0,20")-AH46</f>
        <v>0</v>
      </c>
      <c r="AI47" s="75" t="s">
        <v>49</v>
      </c>
      <c r="AJ47" s="76">
        <f>COUNTIF(AJ$5:AJ$39,"&lt;0,20")-AJ46</f>
        <v>0</v>
      </c>
      <c r="AK47" s="149"/>
      <c r="AL47" s="127" t="str">
        <f>IF('Encodage réponses Es'!M47="","",'Encodage réponses Es'!M47)</f>
        <v/>
      </c>
      <c r="AM47" s="127" t="str">
        <f>IF('Encodage réponses Es'!N47="","",'Encodage réponses Es'!N47)</f>
        <v/>
      </c>
      <c r="AN47" s="127" t="str">
        <f>IF('Encodage réponses Es'!O47="","",'Encodage réponses Es'!O47)</f>
        <v/>
      </c>
      <c r="AO47" s="127" t="str">
        <f>IF('Encodage réponses Es'!P47="","",'Encodage réponses Es'!P47)</f>
        <v/>
      </c>
      <c r="AP47" s="127" t="str">
        <f>IF('Encodage réponses Es'!Q47="","",'Encodage réponses Es'!Q47)</f>
        <v/>
      </c>
      <c r="AQ47" s="127" t="str">
        <f>IF('Encodage réponses Es'!AG47="","",'Encodage réponses Es'!AG47)</f>
        <v/>
      </c>
      <c r="AR47" s="127" t="str">
        <f>IF('Encodage réponses Es'!AH47="","",'Encodage réponses Es'!AH47)</f>
        <v/>
      </c>
      <c r="AS47" s="127" t="str">
        <f>IF('Encodage réponses Es'!AI47="","",'Encodage réponses Es'!AI47)</f>
        <v/>
      </c>
      <c r="AT47" s="127" t="str">
        <f>IF('Encodage réponses Es'!AU47="","",'Encodage réponses Es'!AU47)</f>
        <v/>
      </c>
      <c r="AU47" s="75" t="s">
        <v>49</v>
      </c>
      <c r="AV47" s="76">
        <f>COUNTIF(AV$5:AV$39,"&lt;0,20")-AV46</f>
        <v>0</v>
      </c>
      <c r="AW47" s="127" t="str">
        <f>IF('Encodage réponses Es'!BL47="","",'Encodage réponses Es'!BL47)</f>
        <v/>
      </c>
      <c r="AX47" s="127" t="str">
        <f>IF('Encodage réponses Es'!BM47="","",'Encodage réponses Es'!BM47)</f>
        <v/>
      </c>
      <c r="AY47" s="75" t="s">
        <v>49</v>
      </c>
      <c r="AZ47" s="76">
        <f>COUNTIF(AZ$5:AZ$39,"&lt;0,20")-AZ46</f>
        <v>0</v>
      </c>
      <c r="BA47" s="127" t="str">
        <f>IF('Encodage réponses Es'!AQ47="","",'Encodage réponses Es'!AQ47)</f>
        <v/>
      </c>
      <c r="BB47" s="127" t="str">
        <f>IF('Encodage réponses Es'!BG47="","",'Encodage réponses Es'!BG47)</f>
        <v/>
      </c>
      <c r="BC47" s="127" t="str">
        <f>IF('Encodage réponses Es'!BH47="","",'Encodage réponses Es'!BH47)</f>
        <v/>
      </c>
      <c r="BD47" s="127" t="str">
        <f>IF('Encodage réponses Es'!BI47="","",'Encodage réponses Es'!BI47)</f>
        <v/>
      </c>
      <c r="BE47" s="127" t="str">
        <f>IF('Encodage réponses Es'!BJ47="","",'Encodage réponses Es'!BJ47)</f>
        <v/>
      </c>
      <c r="BF47" s="127" t="str">
        <f>IF('Encodage réponses Es'!BK47="","",'Encodage réponses Es'!BK47)</f>
        <v/>
      </c>
      <c r="BG47" s="75" t="s">
        <v>49</v>
      </c>
      <c r="BH47" s="76">
        <f>COUNTIF(BH$5:BH$39,"&lt;0,20")-BH46</f>
        <v>0</v>
      </c>
      <c r="BI47" s="128" t="str">
        <f>IF('Encodage réponses Es'!R47="","",'Encodage réponses Es'!R47)</f>
        <v/>
      </c>
      <c r="BJ47" s="155" t="str">
        <f>IF('Encodage réponses Es'!S47="","",'Encodage réponses Es'!S47)</f>
        <v/>
      </c>
      <c r="BK47" s="155" t="str">
        <f>IF('Encodage réponses Es'!T47="","",'Encodage réponses Es'!T47)</f>
        <v/>
      </c>
      <c r="BL47" s="155" t="str">
        <f>IF('Encodage réponses Es'!U47="","",'Encodage réponses Es'!U47)</f>
        <v/>
      </c>
      <c r="BM47" s="155" t="str">
        <f>IF('Encodage réponses Es'!V47="","",'Encodage réponses Es'!V47)</f>
        <v/>
      </c>
      <c r="BN47" s="155" t="str">
        <f>IF('Encodage réponses Es'!W47="","",'Encodage réponses Es'!W47)</f>
        <v/>
      </c>
      <c r="BO47" s="155" t="str">
        <f>IF('Encodage réponses Es'!X47="","",'Encodage réponses Es'!X47)</f>
        <v/>
      </c>
      <c r="BP47" s="155" t="str">
        <f>IF('Encodage réponses Es'!Y47="","",'Encodage réponses Es'!Y47)</f>
        <v/>
      </c>
      <c r="BQ47" s="155" t="str">
        <f>IF('Encodage réponses Es'!Z47="","",'Encodage réponses Es'!Z47)</f>
        <v/>
      </c>
      <c r="BR47" s="155" t="str">
        <f>IF('Encodage réponses Es'!AO47="","",'Encodage réponses Es'!AO47)</f>
        <v/>
      </c>
      <c r="BS47" s="155" t="str">
        <f>IF('Encodage réponses Es'!AP47="","",'Encodage réponses Es'!AP47)</f>
        <v/>
      </c>
      <c r="BT47" s="155" t="str">
        <f>IF('Encodage réponses Es'!BA47="","",'Encodage réponses Es'!BA47)</f>
        <v/>
      </c>
      <c r="BU47" s="75" t="s">
        <v>49</v>
      </c>
      <c r="BV47" s="76">
        <f>COUNTIF(BV$5:BV$39,"&lt;0,20")-BV46</f>
        <v>0</v>
      </c>
      <c r="BW47" s="68" t="str">
        <f>IF('Encodage réponses Es'!AD47="","",'Encodage réponses Es'!AD47)</f>
        <v/>
      </c>
      <c r="BX47" s="68" t="str">
        <f>IF('Encodage réponses Es'!AE47="","",'Encodage réponses Es'!AE47)</f>
        <v/>
      </c>
      <c r="BY47" s="68" t="str">
        <f>IF('Encodage réponses Es'!AF47="","",'Encodage réponses Es'!AF47)</f>
        <v/>
      </c>
      <c r="BZ47" s="68" t="str">
        <f>IF('Encodage réponses Es'!BK47="","",'Encodage réponses Es'!BK47)</f>
        <v/>
      </c>
      <c r="CA47" s="68" t="str">
        <f>IF('Encodage réponses Es'!BL47="","",'Encodage réponses Es'!BL47)</f>
        <v/>
      </c>
      <c r="CB47" s="68" t="str">
        <f>IF('Encodage réponses Es'!AW47="","",'Encodage réponses Es'!AW47)</f>
        <v/>
      </c>
      <c r="CC47" s="68" t="str">
        <f>IF('Encodage réponses Es'!AX47="","",'Encodage réponses Es'!AX47)</f>
        <v/>
      </c>
      <c r="CD47" s="68" t="str">
        <f>IF('Encodage réponses Es'!AY47="","",'Encodage réponses Es'!AY47)</f>
        <v/>
      </c>
      <c r="CE47" s="68" t="str">
        <f>IF('Encodage réponses Es'!AZ47="","",'Encodage réponses Es'!AZ47)</f>
        <v/>
      </c>
      <c r="CF47" s="75" t="s">
        <v>49</v>
      </c>
      <c r="CG47" s="76">
        <f>COUNTIF(CG$5:CG$39,"&lt;0,20")-CG46</f>
        <v>0</v>
      </c>
      <c r="CH47" s="68" t="str">
        <f>IF('Encodage réponses Es'!AA47="","",'Encodage réponses Es'!AA47)</f>
        <v/>
      </c>
      <c r="CI47" s="68" t="str">
        <f>IF('Encodage réponses Es'!AB47="","",'Encodage réponses Es'!AB47)</f>
        <v/>
      </c>
      <c r="CJ47" s="68" t="str">
        <f>IF('Encodage réponses Es'!AC47="","",'Encodage réponses Es'!AC47)</f>
        <v/>
      </c>
      <c r="CK47" s="68" t="str">
        <f>IF('Encodage réponses Es'!AJ47="","",'Encodage réponses Es'!AJ47)</f>
        <v/>
      </c>
      <c r="CL47" s="68" t="str">
        <f>IF('Encodage réponses Es'!AK47="","",'Encodage réponses Es'!AK47)</f>
        <v/>
      </c>
      <c r="CM47" s="68" t="str">
        <f>IF('Encodage réponses Es'!AL47="","",'Encodage réponses Es'!AL47)</f>
        <v/>
      </c>
      <c r="CN47" s="68" t="str">
        <f>IF('Encodage réponses Es'!AM47="","",'Encodage réponses Es'!AM47)</f>
        <v/>
      </c>
      <c r="CO47" s="68" t="str">
        <f>IF('Encodage réponses Es'!AN47="","",'Encodage réponses Es'!AN47)</f>
        <v/>
      </c>
      <c r="CP47" s="68" t="str">
        <f>IF('Encodage réponses Es'!AS47="","",'Encodage réponses Es'!AS47)</f>
        <v/>
      </c>
      <c r="CQ47" s="68" t="str">
        <f>IF('Encodage réponses Es'!AT47="","",'Encodage réponses Es'!AT47)</f>
        <v/>
      </c>
      <c r="CR47" s="68" t="str">
        <f>IF('Encodage réponses Es'!BB47="","",'Encodage réponses Es'!BB47)</f>
        <v/>
      </c>
      <c r="CS47" s="68" t="str">
        <f>IF('Encodage réponses Es'!BC47="","",'Encodage réponses Es'!BC47)</f>
        <v/>
      </c>
      <c r="CT47" s="68" t="str">
        <f>IF('Encodage réponses Es'!BD47="","",'Encodage réponses Es'!BD47)</f>
        <v/>
      </c>
      <c r="CU47" s="68" t="str">
        <f>IF('Encodage réponses Es'!BE47="","",'Encodage réponses Es'!BE47)</f>
        <v/>
      </c>
      <c r="CV47" s="68" t="str">
        <f>IF('Encodage réponses Es'!BF47="","",'Encodage réponses Es'!BF47)</f>
        <v/>
      </c>
      <c r="CW47" s="75" t="s">
        <v>49</v>
      </c>
      <c r="CX47" s="76">
        <f>COUNTIF(CX$5:CX$39,"&lt;0,20")-CX46</f>
        <v>0</v>
      </c>
      <c r="CY47" s="77"/>
    </row>
    <row r="48" spans="1:105" s="24" customFormat="1" ht="13.5" thickBot="1" x14ac:dyDescent="0.25">
      <c r="A48" s="51"/>
      <c r="B48" s="132"/>
      <c r="C48" s="52"/>
      <c r="D48" s="400" t="s">
        <v>29</v>
      </c>
      <c r="E48" s="292"/>
      <c r="F48" s="131"/>
      <c r="G48" s="131"/>
      <c r="H48" s="25" t="s">
        <v>50</v>
      </c>
      <c r="I48" s="26">
        <f>COUNTIF(I$5:I$39,"&lt;0,30")-SUM(I46:I47)</f>
        <v>0</v>
      </c>
      <c r="J48" s="50"/>
      <c r="K48" s="25" t="s">
        <v>50</v>
      </c>
      <c r="L48" s="26">
        <f>COUNTIF(L$5:L$39,"&lt;0,30")-SUM(L46:L47)</f>
        <v>0</v>
      </c>
      <c r="M48" s="50"/>
      <c r="N48" s="25" t="s">
        <v>50</v>
      </c>
      <c r="O48" s="26">
        <f>COUNTIF(O$5:O$39,"&lt;0,30")-SUM(O46:O47)</f>
        <v>0</v>
      </c>
      <c r="P48" s="50"/>
      <c r="Q48" s="25" t="s">
        <v>50</v>
      </c>
      <c r="R48" s="26">
        <f>COUNTIF(R$5:R$39,"&lt;0,30")-SUM(R46:R47)</f>
        <v>0</v>
      </c>
      <c r="S48" s="50"/>
      <c r="T48" s="25" t="s">
        <v>50</v>
      </c>
      <c r="U48" s="26">
        <f>COUNTIF(U$5:U$39,"&lt;0,30")-SUM(U46:U47)</f>
        <v>0</v>
      </c>
      <c r="V48" s="50"/>
      <c r="W48" s="25" t="s">
        <v>50</v>
      </c>
      <c r="X48" s="26">
        <f>COUNTIF(X$5:X$39,"&lt;0,30")-SUM(X46:X47)</f>
        <v>0</v>
      </c>
      <c r="Y48" s="50"/>
      <c r="Z48" s="25" t="s">
        <v>50</v>
      </c>
      <c r="AA48" s="26">
        <f>COUNTIF(AA$5:AA$39,"&lt;0,30")-SUM(AA46:AA47)</f>
        <v>0</v>
      </c>
      <c r="AB48" s="50"/>
      <c r="AC48" s="25" t="s">
        <v>50</v>
      </c>
      <c r="AD48" s="26">
        <f>COUNTIF(AD$5:AD$39,"&lt;0,30")-SUM(AD46:AD47)</f>
        <v>0</v>
      </c>
      <c r="AE48" s="25" t="s">
        <v>50</v>
      </c>
      <c r="AF48" s="26">
        <f>COUNTIF(AF$5:AF$39,"&lt;0,30")-SUM(AF46:AF47)</f>
        <v>0</v>
      </c>
      <c r="AG48" s="25" t="s">
        <v>50</v>
      </c>
      <c r="AH48" s="26">
        <f>COUNTIF(AH$5:AH$39,"&lt;0,30")-SUM(AH46:AH47)</f>
        <v>0</v>
      </c>
      <c r="AI48" s="25" t="s">
        <v>50</v>
      </c>
      <c r="AJ48" s="26">
        <f>COUNTIF(AJ$5:AJ$39,"&lt;0,30")-SUM(AJ46:AJ47)</f>
        <v>0</v>
      </c>
      <c r="AK48" s="150"/>
      <c r="AL48" s="264" t="str">
        <f>IF('Encodage réponses Es'!M48="","",'Encodage réponses Es'!M48)</f>
        <v/>
      </c>
      <c r="AM48" s="265" t="str">
        <f>IF('Encodage réponses Es'!N48="","",'Encodage réponses Es'!N48)</f>
        <v/>
      </c>
      <c r="AN48" s="264" t="str">
        <f>IF('Encodage réponses Es'!O48="","",'Encodage réponses Es'!O48)</f>
        <v/>
      </c>
      <c r="AO48" s="264" t="str">
        <f>IF('Encodage réponses Es'!P48="","",'Encodage réponses Es'!P48)</f>
        <v/>
      </c>
      <c r="AP48" s="264" t="str">
        <f>IF('Encodage réponses Es'!Q48="","",'Encodage réponses Es'!Q48)</f>
        <v/>
      </c>
      <c r="AQ48" s="265" t="str">
        <f>IF('Encodage réponses Es'!AG48="","",'Encodage réponses Es'!AG48)</f>
        <v/>
      </c>
      <c r="AR48" s="264" t="str">
        <f>IF('Encodage réponses Es'!AH48="","",'Encodage réponses Es'!AH48)</f>
        <v/>
      </c>
      <c r="AS48" s="264" t="str">
        <f>IF('Encodage réponses Es'!AI48="","",'Encodage réponses Es'!AI48)</f>
        <v/>
      </c>
      <c r="AT48" s="264" t="str">
        <f>IF('Encodage réponses Es'!AU48="","",'Encodage réponses Es'!AU48)</f>
        <v/>
      </c>
      <c r="AU48" s="25" t="s">
        <v>50</v>
      </c>
      <c r="AV48" s="26">
        <f>COUNTIF(AV$5:AV$39,"&lt;0,30")-SUM(AV46:AV47)</f>
        <v>0</v>
      </c>
      <c r="AW48" s="264" t="str">
        <f>IF('Encodage réponses Es'!BL48="","",'Encodage réponses Es'!BL48)</f>
        <v/>
      </c>
      <c r="AX48" s="265" t="str">
        <f>IF('Encodage réponses Es'!BM48="","",'Encodage réponses Es'!BM48)</f>
        <v/>
      </c>
      <c r="AY48" s="25" t="s">
        <v>50</v>
      </c>
      <c r="AZ48" s="26">
        <f>COUNTIF(AZ$5:AZ$39,"&lt;0,30")-SUM(AZ46:AZ47)</f>
        <v>0</v>
      </c>
      <c r="BA48" s="69" t="str">
        <f>IF('Encodage réponses Es'!AQ48="","",'Encodage réponses Es'!AQ48)</f>
        <v/>
      </c>
      <c r="BB48" s="70" t="str">
        <f>IF('Encodage réponses Es'!BG48="","",'Encodage réponses Es'!BG48)</f>
        <v/>
      </c>
      <c r="BC48" s="69" t="str">
        <f>IF('Encodage réponses Es'!BH48="","",'Encodage réponses Es'!BH48)</f>
        <v/>
      </c>
      <c r="BD48" s="70" t="str">
        <f>IF('Encodage réponses Es'!BI48="","",'Encodage réponses Es'!BI48)</f>
        <v/>
      </c>
      <c r="BE48" s="69" t="str">
        <f>IF('Encodage réponses Es'!BJ48="","",'Encodage réponses Es'!BJ48)</f>
        <v/>
      </c>
      <c r="BF48" s="70" t="str">
        <f>IF('Encodage réponses Es'!BK48="","",'Encodage réponses Es'!BK48)</f>
        <v/>
      </c>
      <c r="BG48" s="25" t="s">
        <v>50</v>
      </c>
      <c r="BH48" s="26">
        <f>COUNTIF(BH$5:BH$39,"&lt;0,30")-SUM(BH46:BH47)</f>
        <v>0</v>
      </c>
      <c r="BI48" s="80" t="str">
        <f>IF('Encodage réponses Es'!R48="","",'Encodage réponses Es'!R48)</f>
        <v/>
      </c>
      <c r="BJ48" s="82" t="str">
        <f>IF('Encodage réponses Es'!S48="","",'Encodage réponses Es'!S48)</f>
        <v/>
      </c>
      <c r="BK48" s="82" t="str">
        <f>IF('Encodage réponses Es'!T48="","",'Encodage réponses Es'!T48)</f>
        <v/>
      </c>
      <c r="BL48" s="82" t="str">
        <f>IF('Encodage réponses Es'!U48="","",'Encodage réponses Es'!U48)</f>
        <v/>
      </c>
      <c r="BM48" s="82" t="str">
        <f>IF('Encodage réponses Es'!V48="","",'Encodage réponses Es'!V48)</f>
        <v/>
      </c>
      <c r="BN48" s="82" t="str">
        <f>IF('Encodage réponses Es'!W48="","",'Encodage réponses Es'!W48)</f>
        <v/>
      </c>
      <c r="BO48" s="82" t="str">
        <f>IF('Encodage réponses Es'!X48="","",'Encodage réponses Es'!X48)</f>
        <v/>
      </c>
      <c r="BP48" s="82" t="str">
        <f>IF('Encodage réponses Es'!Y48="","",'Encodage réponses Es'!Y48)</f>
        <v/>
      </c>
      <c r="BQ48" s="82" t="str">
        <f>IF('Encodage réponses Es'!Z48="","",'Encodage réponses Es'!Z48)</f>
        <v/>
      </c>
      <c r="BR48" s="82" t="str">
        <f>IF('Encodage réponses Es'!AO48="","",'Encodage réponses Es'!AO48)</f>
        <v/>
      </c>
      <c r="BS48" s="82" t="str">
        <f>IF('Encodage réponses Es'!AP48="","",'Encodage réponses Es'!AP48)</f>
        <v/>
      </c>
      <c r="BT48" s="82" t="str">
        <f>IF('Encodage réponses Es'!BA48="","",'Encodage réponses Es'!BA48)</f>
        <v/>
      </c>
      <c r="BU48" s="25" t="s">
        <v>50</v>
      </c>
      <c r="BV48" s="26">
        <f>COUNTIF(BV$5:BV$39,"&lt;0,30")-SUM(BV46:BV47)</f>
        <v>0</v>
      </c>
      <c r="BW48" s="81" t="str">
        <f>IF('Encodage réponses Es'!AD48="","",'Encodage réponses Es'!AD48)</f>
        <v/>
      </c>
      <c r="BX48" s="81" t="str">
        <f>IF('Encodage réponses Es'!AE48="","",'Encodage réponses Es'!AE48)</f>
        <v/>
      </c>
      <c r="BY48" s="81" t="str">
        <f>IF('Encodage réponses Es'!AF48="","",'Encodage réponses Es'!AF48)</f>
        <v/>
      </c>
      <c r="BZ48" s="81" t="str">
        <f>IF('Encodage réponses Es'!BK48="","",'Encodage réponses Es'!BK48)</f>
        <v/>
      </c>
      <c r="CA48" s="81" t="str">
        <f>IF('Encodage réponses Es'!BL48="","",'Encodage réponses Es'!BL48)</f>
        <v/>
      </c>
      <c r="CB48" s="81" t="str">
        <f>IF('Encodage réponses Es'!AW48="","",'Encodage réponses Es'!AW48)</f>
        <v/>
      </c>
      <c r="CC48" s="81" t="str">
        <f>IF('Encodage réponses Es'!AX48="","",'Encodage réponses Es'!AX48)</f>
        <v/>
      </c>
      <c r="CD48" s="81" t="str">
        <f>IF('Encodage réponses Es'!AY48="","",'Encodage réponses Es'!AY48)</f>
        <v/>
      </c>
      <c r="CE48" s="81" t="str">
        <f>IF('Encodage réponses Es'!AZ48="","",'Encodage réponses Es'!AZ48)</f>
        <v/>
      </c>
      <c r="CF48" s="25" t="s">
        <v>50</v>
      </c>
      <c r="CG48" s="26">
        <f>COUNTIF(CG$5:CG$39,"&lt;0,30")-SUM(CG46:CG47)</f>
        <v>0</v>
      </c>
      <c r="CH48" s="81" t="str">
        <f>IF('Encodage réponses Es'!AA48="","",'Encodage réponses Es'!AA48)</f>
        <v/>
      </c>
      <c r="CI48" s="81" t="str">
        <f>IF('Encodage réponses Es'!AB48="","",'Encodage réponses Es'!AB48)</f>
        <v/>
      </c>
      <c r="CJ48" s="81" t="str">
        <f>IF('Encodage réponses Es'!AC48="","",'Encodage réponses Es'!AC48)</f>
        <v/>
      </c>
      <c r="CK48" s="81" t="str">
        <f>IF('Encodage réponses Es'!AJ48="","",'Encodage réponses Es'!AJ48)</f>
        <v/>
      </c>
      <c r="CL48" s="81" t="str">
        <f>IF('Encodage réponses Es'!AK48="","",'Encodage réponses Es'!AK48)</f>
        <v/>
      </c>
      <c r="CM48" s="81" t="str">
        <f>IF('Encodage réponses Es'!AL48="","",'Encodage réponses Es'!AL48)</f>
        <v/>
      </c>
      <c r="CN48" s="81" t="str">
        <f>IF('Encodage réponses Es'!AM48="","",'Encodage réponses Es'!AM48)</f>
        <v/>
      </c>
      <c r="CO48" s="81" t="str">
        <f>IF('Encodage réponses Es'!AN48="","",'Encodage réponses Es'!AN48)</f>
        <v/>
      </c>
      <c r="CP48" s="81" t="str">
        <f>IF('Encodage réponses Es'!AS48="","",'Encodage réponses Es'!AS48)</f>
        <v/>
      </c>
      <c r="CQ48" s="81" t="str">
        <f>IF('Encodage réponses Es'!AT48="","",'Encodage réponses Es'!AT48)</f>
        <v/>
      </c>
      <c r="CR48" s="81" t="str">
        <f>IF('Encodage réponses Es'!BB48="","",'Encodage réponses Es'!BB48)</f>
        <v/>
      </c>
      <c r="CS48" s="81" t="str">
        <f>IF('Encodage réponses Es'!BC48="","",'Encodage réponses Es'!BC48)</f>
        <v/>
      </c>
      <c r="CT48" s="81" t="str">
        <f>IF('Encodage réponses Es'!BD48="","",'Encodage réponses Es'!BD48)</f>
        <v/>
      </c>
      <c r="CU48" s="81" t="str">
        <f>IF('Encodage réponses Es'!BE48="","",'Encodage réponses Es'!BE48)</f>
        <v/>
      </c>
      <c r="CV48" s="81" t="str">
        <f>IF('Encodage réponses Es'!BF48="","",'Encodage réponses Es'!BF48)</f>
        <v/>
      </c>
      <c r="CW48" s="25" t="s">
        <v>50</v>
      </c>
      <c r="CX48" s="26">
        <f>COUNTIF(CX$5:CX$39,"&lt;0,30")-SUM(CX46:CX47)</f>
        <v>0</v>
      </c>
      <c r="CY48" s="31"/>
    </row>
    <row r="49" spans="1:103" ht="12.75" customHeight="1" x14ac:dyDescent="0.2">
      <c r="A49" s="46"/>
      <c r="B49" s="46"/>
      <c r="C49" s="46"/>
      <c r="D49" s="46"/>
      <c r="E49" s="292"/>
      <c r="F49" s="46"/>
      <c r="G49" s="46"/>
      <c r="H49" s="1" t="s">
        <v>51</v>
      </c>
      <c r="I49" s="19">
        <f>COUNTIF(I$5:I$39,"&lt;0,40")-SUM(I46:I48)</f>
        <v>0</v>
      </c>
      <c r="J49" s="46"/>
      <c r="K49" s="1" t="s">
        <v>51</v>
      </c>
      <c r="L49" s="19">
        <f>COUNTIF(L$5:L$39,"&lt;0,40")-SUM(L46:L48)</f>
        <v>0</v>
      </c>
      <c r="M49" s="46"/>
      <c r="N49" s="1" t="s">
        <v>51</v>
      </c>
      <c r="O49" s="19">
        <f>COUNTIF(O$5:O$39,"&lt;0,40")-SUM(O46:O48)</f>
        <v>0</v>
      </c>
      <c r="P49" s="46"/>
      <c r="Q49" s="1" t="s">
        <v>51</v>
      </c>
      <c r="R49" s="19">
        <f>COUNTIF(R$5:R$39,"&lt;0,40")-SUM(R46:R48)</f>
        <v>0</v>
      </c>
      <c r="S49" s="46"/>
      <c r="T49" s="1" t="s">
        <v>51</v>
      </c>
      <c r="U49" s="19">
        <f>COUNTIF(U$5:U$39,"&lt;0,40")-SUM(U46:U48)</f>
        <v>0</v>
      </c>
      <c r="V49" s="46"/>
      <c r="W49" s="1" t="s">
        <v>51</v>
      </c>
      <c r="X49" s="19">
        <f>COUNTIF(X$5:X$39,"&lt;0,40")-SUM(X46:X48)</f>
        <v>0</v>
      </c>
      <c r="Y49" s="46"/>
      <c r="Z49" s="1" t="s">
        <v>51</v>
      </c>
      <c r="AA49" s="19">
        <f>COUNTIF(AA$5:AA$39,"&lt;0,40")-SUM(AA46:AA48)</f>
        <v>0</v>
      </c>
      <c r="AB49" s="46"/>
      <c r="AC49" s="1" t="s">
        <v>51</v>
      </c>
      <c r="AD49" s="19">
        <f>COUNTIF(AD$5:AD$39,"&lt;0,40")-SUM(AD46:AD48)</f>
        <v>0</v>
      </c>
      <c r="AE49" s="1" t="s">
        <v>51</v>
      </c>
      <c r="AF49" s="19">
        <f>COUNTIF(AF$5:AF$39,"&lt;0,40")-SUM(AF46:AF48)</f>
        <v>0</v>
      </c>
      <c r="AG49" s="1" t="s">
        <v>51</v>
      </c>
      <c r="AH49" s="19">
        <f>COUNTIF(AH$5:AH$39,"&lt;0,40")-SUM(AH46:AH48)</f>
        <v>0</v>
      </c>
      <c r="AI49" s="1" t="s">
        <v>51</v>
      </c>
      <c r="AJ49" s="19">
        <f>COUNTIF(AJ$5:AJ$39,"&lt;0,40")-SUM(AJ46:AJ48)</f>
        <v>0</v>
      </c>
      <c r="AK49" s="87"/>
      <c r="AL49" s="61"/>
      <c r="AM49" s="61"/>
      <c r="AN49" s="61"/>
      <c r="AO49" s="61"/>
      <c r="AP49" s="61"/>
      <c r="AQ49" s="61"/>
      <c r="AR49" s="61"/>
      <c r="AS49" s="61"/>
      <c r="AT49" s="61"/>
      <c r="AU49" s="1" t="s">
        <v>51</v>
      </c>
      <c r="AV49" s="19">
        <f>COUNTIF(AV$5:AV$39,"&lt;0,40")-SUM(AV46:AV48)</f>
        <v>0</v>
      </c>
      <c r="AW49" s="61"/>
      <c r="AX49" s="61"/>
      <c r="AY49" s="1" t="s">
        <v>51</v>
      </c>
      <c r="AZ49" s="19">
        <f>COUNTIF(AZ$5:AZ$39,"&lt;0,40")-SUM(AZ46:AZ48)</f>
        <v>0</v>
      </c>
      <c r="BA49" s="61"/>
      <c r="BB49" s="61"/>
      <c r="BC49" s="61"/>
      <c r="BD49" s="61"/>
      <c r="BE49" s="61"/>
      <c r="BF49" s="61"/>
      <c r="BG49" s="1" t="s">
        <v>51</v>
      </c>
      <c r="BH49" s="19">
        <f>COUNTIF(BH$5:BH$39,"&lt;0,40")-SUM(BH46:BH48)</f>
        <v>0</v>
      </c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1" t="s">
        <v>51</v>
      </c>
      <c r="BV49" s="19">
        <f>COUNTIF(BV$5:BV$39,"&lt;0,40")-SUM(BV46:BV48)</f>
        <v>0</v>
      </c>
      <c r="BW49" s="59"/>
      <c r="BX49" s="59"/>
      <c r="BY49" s="59"/>
      <c r="BZ49" s="59"/>
      <c r="CA49" s="59"/>
      <c r="CB49" s="59"/>
      <c r="CC49" s="59"/>
      <c r="CD49" s="59"/>
      <c r="CE49" s="59"/>
      <c r="CF49" s="1" t="s">
        <v>51</v>
      </c>
      <c r="CG49" s="19">
        <f>COUNTIF(CG$5:CG$39,"&lt;0,40")-SUM(CG46:CG48)</f>
        <v>0</v>
      </c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1" t="s">
        <v>51</v>
      </c>
      <c r="CX49" s="19">
        <f>COUNTIF(CX$5:CX$39,"&lt;0,40")-SUM(CX46:CX48)</f>
        <v>0</v>
      </c>
      <c r="CY49" s="30"/>
    </row>
    <row r="50" spans="1:103" ht="12.75" customHeight="1" x14ac:dyDescent="0.2">
      <c r="A50" s="46"/>
      <c r="B50" s="46"/>
      <c r="C50" s="46"/>
      <c r="D50" s="46"/>
      <c r="E50" s="292"/>
      <c r="F50" s="46"/>
      <c r="G50" s="46"/>
      <c r="H50" s="1" t="s">
        <v>52</v>
      </c>
      <c r="I50" s="19">
        <f>COUNTIF(I$5:I$39,"&lt;0,50")-SUM(I46:I49)</f>
        <v>0</v>
      </c>
      <c r="J50" s="46"/>
      <c r="K50" s="1" t="s">
        <v>52</v>
      </c>
      <c r="L50" s="19">
        <f>COUNTIF(L$5:L$39,"&lt;0,50")-SUM(L46:L49)</f>
        <v>0</v>
      </c>
      <c r="M50" s="46"/>
      <c r="N50" s="1" t="s">
        <v>52</v>
      </c>
      <c r="O50" s="19">
        <f>COUNTIF(O$5:O$39,"&lt;0,50")-SUM(O46:O49)</f>
        <v>0</v>
      </c>
      <c r="P50" s="46"/>
      <c r="Q50" s="1" t="s">
        <v>52</v>
      </c>
      <c r="R50" s="19">
        <f>COUNTIF(R$5:R$39,"&lt;0,50")-SUM(R46:R49)</f>
        <v>0</v>
      </c>
      <c r="S50" s="46"/>
      <c r="T50" s="1" t="s">
        <v>52</v>
      </c>
      <c r="U50" s="19">
        <f>COUNTIF(U$5:U$39,"&lt;0,50")-SUM(U46:U49)</f>
        <v>0</v>
      </c>
      <c r="V50" s="46"/>
      <c r="W50" s="1" t="s">
        <v>52</v>
      </c>
      <c r="X50" s="19">
        <f>COUNTIF(X$5:X$39,"&lt;0,50")-SUM(X46:X49)</f>
        <v>0</v>
      </c>
      <c r="Y50" s="46"/>
      <c r="Z50" s="1" t="s">
        <v>52</v>
      </c>
      <c r="AA50" s="19">
        <f>COUNTIF(AA$5:AA$39,"&lt;0,50")-SUM(AA46:AA49)</f>
        <v>0</v>
      </c>
      <c r="AB50" s="46"/>
      <c r="AC50" s="1" t="s">
        <v>52</v>
      </c>
      <c r="AD50" s="19">
        <f>COUNTIF(AD$5:AD$39,"&lt;0,50")-SUM(AD46:AD49)</f>
        <v>0</v>
      </c>
      <c r="AE50" s="1" t="s">
        <v>52</v>
      </c>
      <c r="AF50" s="19">
        <f>COUNTIF(AF$5:AF$39,"&lt;0,50")-SUM(AF46:AF49)</f>
        <v>0</v>
      </c>
      <c r="AG50" s="1" t="s">
        <v>52</v>
      </c>
      <c r="AH50" s="19">
        <f>COUNTIF(AH$5:AH$39,"&lt;0,50")-SUM(AH46:AH49)</f>
        <v>0</v>
      </c>
      <c r="AI50" s="1" t="s">
        <v>52</v>
      </c>
      <c r="AJ50" s="19">
        <f>COUNTIF(AJ$5:AJ$39,"&lt;0,50")-SUM(AJ46:AJ49)</f>
        <v>0</v>
      </c>
      <c r="AK50" s="87"/>
      <c r="AL50" s="61"/>
      <c r="AM50" s="61"/>
      <c r="AN50" s="61"/>
      <c r="AO50" s="61"/>
      <c r="AP50" s="61"/>
      <c r="AQ50" s="61"/>
      <c r="AR50" s="61"/>
      <c r="AS50" s="61"/>
      <c r="AT50" s="61"/>
      <c r="AU50" s="1" t="s">
        <v>52</v>
      </c>
      <c r="AV50" s="19">
        <f>COUNTIF(AV$5:AV$39,"&lt;0,50")-SUM(AV46:AV49)</f>
        <v>0</v>
      </c>
      <c r="AW50" s="61"/>
      <c r="AX50" s="61"/>
      <c r="AY50" s="1" t="s">
        <v>52</v>
      </c>
      <c r="AZ50" s="19">
        <f>COUNTIF(AZ$5:AZ$39,"&lt;0,50")-SUM(AZ46:AZ49)</f>
        <v>0</v>
      </c>
      <c r="BA50" s="61"/>
      <c r="BB50" s="61"/>
      <c r="BC50" s="61"/>
      <c r="BD50" s="61"/>
      <c r="BE50" s="61"/>
      <c r="BF50" s="61"/>
      <c r="BG50" s="1" t="s">
        <v>52</v>
      </c>
      <c r="BH50" s="19">
        <f>COUNTIF(BH$5:BH$39,"&lt;0,50")-SUM(BH46:BH49)</f>
        <v>0</v>
      </c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1" t="s">
        <v>52</v>
      </c>
      <c r="BV50" s="19">
        <f>COUNTIF(BV$5:BV$39,"&lt;0,50")-SUM(BV46:BV49)</f>
        <v>0</v>
      </c>
      <c r="BW50" s="59"/>
      <c r="BX50" s="59"/>
      <c r="BY50" s="59"/>
      <c r="BZ50" s="59"/>
      <c r="CA50" s="59"/>
      <c r="CB50" s="59"/>
      <c r="CC50" s="59"/>
      <c r="CD50" s="59"/>
      <c r="CE50" s="59"/>
      <c r="CF50" s="1" t="s">
        <v>52</v>
      </c>
      <c r="CG50" s="19">
        <f>COUNTIF(CG$5:CG$39,"&lt;0,50")-SUM(CG46:CG49)</f>
        <v>0</v>
      </c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1" t="s">
        <v>52</v>
      </c>
      <c r="CX50" s="19">
        <f>COUNTIF(CX$5:CX$39,"&lt;0,50")-SUM(CX46:CX49)</f>
        <v>0</v>
      </c>
      <c r="CY50" s="30"/>
    </row>
    <row r="51" spans="1:103" ht="12.75" customHeight="1" x14ac:dyDescent="0.2">
      <c r="A51" s="46"/>
      <c r="B51" s="46"/>
      <c r="C51" s="46"/>
      <c r="D51" s="46"/>
      <c r="E51" s="292"/>
      <c r="F51" s="46"/>
      <c r="G51" s="46"/>
      <c r="H51" s="1" t="s">
        <v>53</v>
      </c>
      <c r="I51" s="19">
        <f>COUNTIF(I$5:I$39,"&lt;0,60")-SUM(I46:I50)</f>
        <v>0</v>
      </c>
      <c r="J51" s="46"/>
      <c r="K51" s="1" t="s">
        <v>53</v>
      </c>
      <c r="L51" s="19">
        <f>COUNTIF(L$5:L$39,"&lt;0,60")-SUM(L46:L50)</f>
        <v>0</v>
      </c>
      <c r="M51" s="46"/>
      <c r="N51" s="1" t="s">
        <v>53</v>
      </c>
      <c r="O51" s="19">
        <f>COUNTIF(O$5:O$39,"&lt;0,60")-SUM(O46:O50)</f>
        <v>0</v>
      </c>
      <c r="P51" s="46"/>
      <c r="Q51" s="1" t="s">
        <v>53</v>
      </c>
      <c r="R51" s="19">
        <f>COUNTIF(R$5:R$39,"&lt;0,60")-SUM(R46:R50)</f>
        <v>0</v>
      </c>
      <c r="S51" s="46"/>
      <c r="T51" s="1" t="s">
        <v>53</v>
      </c>
      <c r="U51" s="19">
        <f>COUNTIF(U$5:U$39,"&lt;0,60")-SUM(U46:U50)</f>
        <v>0</v>
      </c>
      <c r="V51" s="46"/>
      <c r="W51" s="1" t="s">
        <v>53</v>
      </c>
      <c r="X51" s="19">
        <f>COUNTIF(X$5:X$39,"&lt;0,60")-SUM(X46:X50)</f>
        <v>0</v>
      </c>
      <c r="Y51" s="46"/>
      <c r="Z51" s="1" t="s">
        <v>53</v>
      </c>
      <c r="AA51" s="19">
        <f>COUNTIF(AA$5:AA$39,"&lt;0,60")-SUM(AA46:AA50)</f>
        <v>0</v>
      </c>
      <c r="AB51" s="46"/>
      <c r="AC51" s="1" t="s">
        <v>53</v>
      </c>
      <c r="AD51" s="19">
        <f>COUNTIF(AD$5:AD$39,"&lt;0,60")-SUM(AD46:AD50)</f>
        <v>0</v>
      </c>
      <c r="AE51" s="1" t="s">
        <v>53</v>
      </c>
      <c r="AF51" s="19">
        <f>COUNTIF(AF$5:AF$39,"&lt;0,60")-SUM(AF46:AF50)</f>
        <v>0</v>
      </c>
      <c r="AG51" s="1" t="s">
        <v>53</v>
      </c>
      <c r="AH51" s="19">
        <f>COUNTIF(AH$5:AH$39,"&lt;0,60")-SUM(AH46:AH50)</f>
        <v>0</v>
      </c>
      <c r="AI51" s="1" t="s">
        <v>53</v>
      </c>
      <c r="AJ51" s="19">
        <f>COUNTIF(AJ$5:AJ$39,"&lt;0,60")-SUM(AJ46:AJ50)</f>
        <v>0</v>
      </c>
      <c r="AK51" s="87"/>
      <c r="AL51" s="61"/>
      <c r="AM51" s="61"/>
      <c r="AN51" s="61"/>
      <c r="AO51" s="61"/>
      <c r="AP51" s="61"/>
      <c r="AQ51" s="61"/>
      <c r="AR51" s="61"/>
      <c r="AS51" s="61"/>
      <c r="AT51" s="61"/>
      <c r="AU51" s="1" t="s">
        <v>53</v>
      </c>
      <c r="AV51" s="19">
        <f>COUNTIF(AV$5:AV$39,"&lt;0,60")-SUM(AV46:AV50)</f>
        <v>0</v>
      </c>
      <c r="AW51" s="61"/>
      <c r="AX51" s="61"/>
      <c r="AY51" s="1" t="s">
        <v>53</v>
      </c>
      <c r="AZ51" s="19">
        <f>COUNTIF(AZ$5:AZ$39,"&lt;0,60")-SUM(AZ46:AZ50)</f>
        <v>0</v>
      </c>
      <c r="BA51" s="61"/>
      <c r="BB51" s="61"/>
      <c r="BC51" s="61"/>
      <c r="BD51" s="61"/>
      <c r="BE51" s="61"/>
      <c r="BF51" s="61"/>
      <c r="BG51" s="1" t="s">
        <v>53</v>
      </c>
      <c r="BH51" s="19">
        <f>COUNTIF(BH$5:BH$39,"&lt;0,60")-SUM(BH46:BH50)</f>
        <v>0</v>
      </c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1" t="s">
        <v>53</v>
      </c>
      <c r="BV51" s="19">
        <f>COUNTIF(BV$5:BV$39,"&lt;0,60")-SUM(BV46:BV50)</f>
        <v>0</v>
      </c>
      <c r="BW51" s="59"/>
      <c r="BX51" s="59"/>
      <c r="BY51" s="59"/>
      <c r="BZ51" s="59"/>
      <c r="CA51" s="59"/>
      <c r="CB51" s="59"/>
      <c r="CC51" s="59"/>
      <c r="CD51" s="59"/>
      <c r="CE51" s="59"/>
      <c r="CF51" s="1" t="s">
        <v>53</v>
      </c>
      <c r="CG51" s="19">
        <f>COUNTIF(CG$5:CG$39,"&lt;0,60")-SUM(CG46:CG50)</f>
        <v>0</v>
      </c>
      <c r="CH51" s="59"/>
      <c r="CI51" s="59"/>
      <c r="CJ51" s="59"/>
      <c r="CK51" s="59"/>
      <c r="CL51" s="59"/>
      <c r="CM51" s="59"/>
      <c r="CN51" s="59"/>
      <c r="CO51" s="59"/>
      <c r="CP51" s="59"/>
      <c r="CQ51" s="59"/>
      <c r="CR51" s="59"/>
      <c r="CS51" s="59"/>
      <c r="CT51" s="59"/>
      <c r="CU51" s="59"/>
      <c r="CV51" s="59"/>
      <c r="CW51" s="1" t="s">
        <v>53</v>
      </c>
      <c r="CX51" s="19">
        <f>COUNTIF(CX$5:CX$39,"&lt;0,60")-SUM(CX46:CX50)</f>
        <v>0</v>
      </c>
      <c r="CY51" s="30"/>
    </row>
    <row r="52" spans="1:103" ht="12.75" customHeight="1" x14ac:dyDescent="0.2">
      <c r="A52" s="46"/>
      <c r="B52" s="46"/>
      <c r="C52" s="46"/>
      <c r="D52" s="46"/>
      <c r="E52" s="292"/>
      <c r="F52" s="46"/>
      <c r="G52" s="46"/>
      <c r="H52" s="1" t="s">
        <v>54</v>
      </c>
      <c r="I52" s="19">
        <f>COUNTIF(I$5:I$39,"&lt;0,70")-SUM(I46:I51)</f>
        <v>0</v>
      </c>
      <c r="J52" s="46"/>
      <c r="K52" s="1" t="s">
        <v>54</v>
      </c>
      <c r="L52" s="19">
        <f>COUNTIF(L$5:L$39,"&lt;0,70")-SUM(L46:L51)</f>
        <v>0</v>
      </c>
      <c r="M52" s="46"/>
      <c r="N52" s="1" t="s">
        <v>54</v>
      </c>
      <c r="O52" s="19">
        <f>COUNTIF(O$5:O$39,"&lt;0,70")-SUM(O46:O51)</f>
        <v>0</v>
      </c>
      <c r="P52" s="46"/>
      <c r="Q52" s="1" t="s">
        <v>54</v>
      </c>
      <c r="R52" s="19">
        <f>COUNTIF(R$5:R$39,"&lt;0,70")-SUM(R46:R51)</f>
        <v>0</v>
      </c>
      <c r="S52" s="46"/>
      <c r="T52" s="1" t="s">
        <v>54</v>
      </c>
      <c r="U52" s="19">
        <f>COUNTIF(U$5:U$39,"&lt;0,70")-SUM(U46:U51)</f>
        <v>0</v>
      </c>
      <c r="V52" s="46"/>
      <c r="W52" s="1" t="s">
        <v>54</v>
      </c>
      <c r="X52" s="19">
        <f>COUNTIF(X$5:X$39,"&lt;0,70")-SUM(X46:X51)</f>
        <v>0</v>
      </c>
      <c r="Y52" s="46"/>
      <c r="Z52" s="1" t="s">
        <v>54</v>
      </c>
      <c r="AA52" s="19">
        <f>COUNTIF(AA$5:AA$39,"&lt;0,70")-SUM(AA46:AA51)</f>
        <v>0</v>
      </c>
      <c r="AB52" s="46"/>
      <c r="AC52" s="1" t="s">
        <v>54</v>
      </c>
      <c r="AD52" s="19">
        <f>COUNTIF(AD$5:AD$39,"&lt;0,70")-SUM(AD46:AD51)</f>
        <v>0</v>
      </c>
      <c r="AE52" s="1" t="s">
        <v>54</v>
      </c>
      <c r="AF52" s="19">
        <f>COUNTIF(AF$5:AF$39,"&lt;0,70")-SUM(AF46:AF51)</f>
        <v>0</v>
      </c>
      <c r="AG52" s="1" t="s">
        <v>54</v>
      </c>
      <c r="AH52" s="19">
        <f>COUNTIF(AH$5:AH$39,"&lt;0,70")-SUM(AH46:AH51)</f>
        <v>0</v>
      </c>
      <c r="AI52" s="1" t="s">
        <v>54</v>
      </c>
      <c r="AJ52" s="19">
        <f>COUNTIF(AJ$5:AJ$39,"&lt;0,70")-SUM(AJ46:AJ51)</f>
        <v>0</v>
      </c>
      <c r="AK52" s="87"/>
      <c r="AL52" s="61"/>
      <c r="AM52" s="61"/>
      <c r="AN52" s="61"/>
      <c r="AO52" s="61"/>
      <c r="AP52" s="61"/>
      <c r="AQ52" s="61"/>
      <c r="AR52" s="61"/>
      <c r="AS52" s="61"/>
      <c r="AT52" s="61"/>
      <c r="AU52" s="1" t="s">
        <v>54</v>
      </c>
      <c r="AV52" s="19">
        <f>COUNTIF(AV$5:AV$39,"&lt;0,70")-SUM(AV46:AV51)</f>
        <v>0</v>
      </c>
      <c r="AW52" s="61"/>
      <c r="AX52" s="61"/>
      <c r="AY52" s="1" t="s">
        <v>54</v>
      </c>
      <c r="AZ52" s="19">
        <f>COUNTIF(AZ$5:AZ$39,"&lt;0,70")-SUM(AZ46:AZ51)</f>
        <v>0</v>
      </c>
      <c r="BA52" s="61"/>
      <c r="BB52" s="61"/>
      <c r="BC52" s="61"/>
      <c r="BD52" s="61"/>
      <c r="BE52" s="61"/>
      <c r="BF52" s="61"/>
      <c r="BG52" s="1" t="s">
        <v>54</v>
      </c>
      <c r="BH52" s="19">
        <f>COUNTIF(BH$5:BH$39,"&lt;0,70")-SUM(BH46:BH51)</f>
        <v>0</v>
      </c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1" t="s">
        <v>54</v>
      </c>
      <c r="BV52" s="19">
        <f>COUNTIF(BV$5:BV$39,"&lt;0,70")-SUM(BV46:BV51)</f>
        <v>0</v>
      </c>
      <c r="BW52" s="59"/>
      <c r="BX52" s="59"/>
      <c r="BY52" s="59"/>
      <c r="BZ52" s="59"/>
      <c r="CA52" s="59"/>
      <c r="CB52" s="59"/>
      <c r="CC52" s="59"/>
      <c r="CD52" s="59"/>
      <c r="CE52" s="59"/>
      <c r="CF52" s="1" t="s">
        <v>54</v>
      </c>
      <c r="CG52" s="19">
        <f>COUNTIF(CG$5:CG$39,"&lt;0,70")-SUM(CG46:CG51)</f>
        <v>0</v>
      </c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  <c r="CV52" s="59"/>
      <c r="CW52" s="1" t="s">
        <v>54</v>
      </c>
      <c r="CX52" s="19">
        <f>COUNTIF(CX$5:CX$39,"&lt;0,70")-SUM(CX46:CX51)</f>
        <v>0</v>
      </c>
      <c r="CY52" s="23"/>
    </row>
    <row r="53" spans="1:103" ht="12.75" customHeight="1" x14ac:dyDescent="0.2">
      <c r="A53" s="46"/>
      <c r="B53" s="46"/>
      <c r="C53" s="46"/>
      <c r="D53" s="46"/>
      <c r="E53" s="292"/>
      <c r="F53" s="46"/>
      <c r="G53" s="46"/>
      <c r="H53" s="1" t="s">
        <v>55</v>
      </c>
      <c r="I53" s="19">
        <f>COUNTIF(I$5:I$39,"&lt;0,80")-SUM(I46:I52)</f>
        <v>0</v>
      </c>
      <c r="J53" s="46"/>
      <c r="K53" s="1" t="s">
        <v>55</v>
      </c>
      <c r="L53" s="19">
        <f>COUNTIF(L$5:L$39,"&lt;0,80")-SUM(L46:L52)</f>
        <v>0</v>
      </c>
      <c r="M53" s="46"/>
      <c r="N53" s="1" t="s">
        <v>55</v>
      </c>
      <c r="O53" s="19">
        <f>COUNTIF(O$5:O$39,"&lt;0,80")-SUM(O46:O52)</f>
        <v>0</v>
      </c>
      <c r="P53" s="46"/>
      <c r="Q53" s="1" t="s">
        <v>55</v>
      </c>
      <c r="R53" s="19">
        <f>COUNTIF(R$5:R$39,"&lt;0,80")-SUM(R46:R52)</f>
        <v>0</v>
      </c>
      <c r="S53" s="46"/>
      <c r="T53" s="1" t="s">
        <v>55</v>
      </c>
      <c r="U53" s="19">
        <f>COUNTIF(U$5:U$39,"&lt;0,80")-SUM(U46:U52)</f>
        <v>0</v>
      </c>
      <c r="V53" s="46"/>
      <c r="W53" s="1" t="s">
        <v>55</v>
      </c>
      <c r="X53" s="19">
        <f>COUNTIF(X$5:X$39,"&lt;0,80")-SUM(X46:X52)</f>
        <v>0</v>
      </c>
      <c r="Y53" s="46"/>
      <c r="Z53" s="1" t="s">
        <v>55</v>
      </c>
      <c r="AA53" s="19">
        <f>COUNTIF(AA$5:AA$39,"&lt;0,80")-SUM(AA46:AA52)</f>
        <v>0</v>
      </c>
      <c r="AB53" s="46"/>
      <c r="AC53" s="1" t="s">
        <v>55</v>
      </c>
      <c r="AD53" s="19">
        <f>COUNTIF(AD$5:AD$39,"&lt;0,80")-SUM(AD46:AD52)</f>
        <v>0</v>
      </c>
      <c r="AE53" s="1" t="s">
        <v>55</v>
      </c>
      <c r="AF53" s="19">
        <f>COUNTIF(AF$5:AF$39,"&lt;0,80")-SUM(AF46:AF52)</f>
        <v>0</v>
      </c>
      <c r="AG53" s="1" t="s">
        <v>55</v>
      </c>
      <c r="AH53" s="19">
        <f>COUNTIF(AH$5:AH$39,"&lt;0,80")-SUM(AH46:AH52)</f>
        <v>0</v>
      </c>
      <c r="AI53" s="1" t="s">
        <v>55</v>
      </c>
      <c r="AJ53" s="19">
        <f>COUNTIF(AJ$5:AJ$39,"&lt;0,80")-SUM(AJ46:AJ52)</f>
        <v>0</v>
      </c>
      <c r="AK53" s="87"/>
      <c r="AL53" s="61"/>
      <c r="AM53" s="61"/>
      <c r="AN53" s="61"/>
      <c r="AO53" s="61"/>
      <c r="AP53" s="61"/>
      <c r="AQ53" s="61"/>
      <c r="AR53" s="61"/>
      <c r="AS53" s="61"/>
      <c r="AT53" s="61"/>
      <c r="AU53" s="1" t="s">
        <v>55</v>
      </c>
      <c r="AV53" s="19">
        <f>COUNTIF(AV$5:AV$39,"&lt;0,80")-SUM(AV46:AV52)</f>
        <v>0</v>
      </c>
      <c r="AW53" s="61"/>
      <c r="AX53" s="61"/>
      <c r="AY53" s="1" t="s">
        <v>55</v>
      </c>
      <c r="AZ53" s="19">
        <f>COUNTIF(AZ$5:AZ$39,"&lt;0,80")-SUM(AZ46:AZ52)</f>
        <v>0</v>
      </c>
      <c r="BA53" s="61"/>
      <c r="BB53" s="61"/>
      <c r="BC53" s="61"/>
      <c r="BD53" s="61"/>
      <c r="BE53" s="61"/>
      <c r="BF53" s="61"/>
      <c r="BG53" s="1" t="s">
        <v>55</v>
      </c>
      <c r="BH53" s="19">
        <f>COUNTIF(BH$5:BH$39,"&lt;0,80")-SUM(BH46:BH52)</f>
        <v>0</v>
      </c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1" t="s">
        <v>55</v>
      </c>
      <c r="BV53" s="19">
        <f>COUNTIF(BV$5:BV$39,"&lt;0,80")-SUM(BV46:BV52)</f>
        <v>0</v>
      </c>
      <c r="BW53" s="59"/>
      <c r="BX53" s="59"/>
      <c r="BY53" s="59"/>
      <c r="BZ53" s="59"/>
      <c r="CA53" s="59"/>
      <c r="CB53" s="59"/>
      <c r="CC53" s="59"/>
      <c r="CD53" s="59"/>
      <c r="CE53" s="59"/>
      <c r="CF53" s="1" t="s">
        <v>55</v>
      </c>
      <c r="CG53" s="19">
        <f>COUNTIF(CG$5:CG$39,"&lt;0,80")-SUM(CG46:CG52)</f>
        <v>0</v>
      </c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59"/>
      <c r="CT53" s="59"/>
      <c r="CU53" s="59"/>
      <c r="CV53" s="59"/>
      <c r="CW53" s="1" t="s">
        <v>55</v>
      </c>
      <c r="CX53" s="19">
        <f>COUNTIF(CX$5:CX$39,"&lt;0,80")-SUM(CX46:CX52)</f>
        <v>0</v>
      </c>
      <c r="CY53" s="23"/>
    </row>
    <row r="54" spans="1:103" ht="12.75" customHeight="1" x14ac:dyDescent="0.2">
      <c r="A54" s="46"/>
      <c r="B54" s="46"/>
      <c r="C54" s="46"/>
      <c r="D54" s="46"/>
      <c r="E54" s="292"/>
      <c r="F54" s="46"/>
      <c r="G54" s="46"/>
      <c r="H54" s="1" t="s">
        <v>56</v>
      </c>
      <c r="I54" s="19">
        <f>COUNTIF(I$5:I$39,"&lt;0,90")-SUM(I46:I53)</f>
        <v>0</v>
      </c>
      <c r="J54" s="46"/>
      <c r="K54" s="1" t="s">
        <v>56</v>
      </c>
      <c r="L54" s="19">
        <f>COUNTIF(L$5:L$39,"&lt;0,90")-SUM(L46:L53)</f>
        <v>0</v>
      </c>
      <c r="M54" s="46"/>
      <c r="N54" s="1" t="s">
        <v>56</v>
      </c>
      <c r="O54" s="19">
        <f>COUNTIF(O$5:O$39,"&lt;0,90")-SUM(O46:O53)</f>
        <v>0</v>
      </c>
      <c r="P54" s="46"/>
      <c r="Q54" s="1" t="s">
        <v>56</v>
      </c>
      <c r="R54" s="19">
        <f>COUNTIF(R$5:R$39,"&lt;0,90")-SUM(R46:R53)</f>
        <v>0</v>
      </c>
      <c r="S54" s="46"/>
      <c r="T54" s="1" t="s">
        <v>56</v>
      </c>
      <c r="U54" s="19">
        <f>COUNTIF(U$5:U$39,"&lt;0,90")-SUM(U46:U53)</f>
        <v>0</v>
      </c>
      <c r="V54" s="46"/>
      <c r="W54" s="1" t="s">
        <v>56</v>
      </c>
      <c r="X54" s="19">
        <f>COUNTIF(X$5:X$39,"&lt;0,90")-SUM(X46:X53)</f>
        <v>0</v>
      </c>
      <c r="Y54" s="46"/>
      <c r="Z54" s="1" t="s">
        <v>56</v>
      </c>
      <c r="AA54" s="19">
        <f>COUNTIF(AA$5:AA$39,"&lt;0,90")-SUM(AA46:AA53)</f>
        <v>0</v>
      </c>
      <c r="AB54" s="46"/>
      <c r="AC54" s="1" t="s">
        <v>56</v>
      </c>
      <c r="AD54" s="19">
        <f>COUNTIF(AD$5:AD$39,"&lt;0,90")-SUM(AD46:AD53)</f>
        <v>0</v>
      </c>
      <c r="AE54" s="1" t="s">
        <v>56</v>
      </c>
      <c r="AF54" s="19">
        <f>COUNTIF(AF$5:AF$39,"&lt;0,90")-SUM(AF46:AF53)</f>
        <v>0</v>
      </c>
      <c r="AG54" s="1" t="s">
        <v>56</v>
      </c>
      <c r="AH54" s="19">
        <f>COUNTIF(AH$5:AH$39,"&lt;0,90")-SUM(AH46:AH53)</f>
        <v>0</v>
      </c>
      <c r="AI54" s="1" t="s">
        <v>56</v>
      </c>
      <c r="AJ54" s="19">
        <f>COUNTIF(AJ$5:AJ$39,"&lt;0,90")-SUM(AJ46:AJ53)</f>
        <v>0</v>
      </c>
      <c r="AK54" s="87"/>
      <c r="AL54" s="61"/>
      <c r="AM54" s="61"/>
      <c r="AN54" s="61"/>
      <c r="AO54" s="61"/>
      <c r="AP54" s="61"/>
      <c r="AQ54" s="61"/>
      <c r="AR54" s="61"/>
      <c r="AS54" s="61"/>
      <c r="AT54" s="61"/>
      <c r="AU54" s="1" t="s">
        <v>56</v>
      </c>
      <c r="AV54" s="19">
        <f>COUNTIF(AV$5:AV$39,"&lt;0,90")-SUM(AV46:AV53)</f>
        <v>0</v>
      </c>
      <c r="AW54" s="61"/>
      <c r="AX54" s="61"/>
      <c r="AY54" s="1" t="s">
        <v>56</v>
      </c>
      <c r="AZ54" s="19">
        <f>COUNTIF(AZ$5:AZ$39,"&lt;0,90")-SUM(AZ46:AZ53)</f>
        <v>0</v>
      </c>
      <c r="BA54" s="61"/>
      <c r="BB54" s="61"/>
      <c r="BC54" s="61"/>
      <c r="BD54" s="61"/>
      <c r="BE54" s="61"/>
      <c r="BF54" s="61"/>
      <c r="BG54" s="1" t="s">
        <v>56</v>
      </c>
      <c r="BH54" s="19">
        <f>COUNTIF(BH$5:BH$39,"&lt;0,90")-SUM(BH46:BH53)</f>
        <v>0</v>
      </c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1" t="s">
        <v>56</v>
      </c>
      <c r="BV54" s="19">
        <f>COUNTIF(BV$5:BV$39,"&lt;0,90")-SUM(BV46:BV53)</f>
        <v>0</v>
      </c>
      <c r="BW54" s="59"/>
      <c r="BX54" s="59"/>
      <c r="BY54" s="59"/>
      <c r="BZ54" s="59"/>
      <c r="CA54" s="59"/>
      <c r="CB54" s="59"/>
      <c r="CC54" s="59"/>
      <c r="CD54" s="59"/>
      <c r="CE54" s="59"/>
      <c r="CF54" s="1" t="s">
        <v>56</v>
      </c>
      <c r="CG54" s="19">
        <f>COUNTIF(CG$5:CG$39,"&lt;0,90")-SUM(CG46:CG53)</f>
        <v>0</v>
      </c>
      <c r="CH54" s="59"/>
      <c r="CI54" s="59"/>
      <c r="CJ54" s="59"/>
      <c r="CK54" s="59"/>
      <c r="CL54" s="59"/>
      <c r="CM54" s="59"/>
      <c r="CN54" s="59"/>
      <c r="CO54" s="59"/>
      <c r="CP54" s="59"/>
      <c r="CQ54" s="59"/>
      <c r="CR54" s="59"/>
      <c r="CS54" s="59"/>
      <c r="CT54" s="59"/>
      <c r="CU54" s="59"/>
      <c r="CV54" s="59"/>
      <c r="CW54" s="1" t="s">
        <v>56</v>
      </c>
      <c r="CX54" s="19">
        <f>COUNTIF(CX$5:CX$39,"&lt;0,90")-SUM(CX46:CX53)</f>
        <v>0</v>
      </c>
      <c r="CY54" s="23"/>
    </row>
    <row r="55" spans="1:103" ht="12.75" customHeight="1" x14ac:dyDescent="0.2">
      <c r="A55" s="46"/>
      <c r="B55" s="46"/>
      <c r="C55" s="46"/>
      <c r="D55" s="46"/>
      <c r="E55" s="292"/>
      <c r="F55" s="46"/>
      <c r="G55" s="46"/>
      <c r="H55" s="1" t="s">
        <v>57</v>
      </c>
      <c r="I55" s="19">
        <f>COUNTIF(I$5:I$39,"&lt;=1")-SUM(I46:I54)</f>
        <v>0</v>
      </c>
      <c r="J55" s="46"/>
      <c r="K55" s="1" t="s">
        <v>57</v>
      </c>
      <c r="L55" s="19">
        <f>COUNTIF(L$5:L$39,"&lt;=1")-SUM(L46:L54)</f>
        <v>0</v>
      </c>
      <c r="M55" s="46"/>
      <c r="N55" s="1" t="s">
        <v>57</v>
      </c>
      <c r="O55" s="19">
        <f>COUNTIF(O$5:O$39,"&lt;=1")-SUM(O46:O54)</f>
        <v>0</v>
      </c>
      <c r="P55" s="46"/>
      <c r="Q55" s="1" t="s">
        <v>57</v>
      </c>
      <c r="R55" s="19">
        <f>COUNTIF(R$5:R$39,"&lt;=1")-SUM(R46:R54)</f>
        <v>0</v>
      </c>
      <c r="S55" s="46"/>
      <c r="T55" s="1" t="s">
        <v>57</v>
      </c>
      <c r="U55" s="19">
        <f>COUNTIF(U$5:U$39,"&lt;=1")-SUM(U46:U54)</f>
        <v>0</v>
      </c>
      <c r="V55" s="46"/>
      <c r="W55" s="1" t="s">
        <v>57</v>
      </c>
      <c r="X55" s="19">
        <f>COUNTIF(X$5:X$39,"&lt;=1")-SUM(X46:X54)</f>
        <v>0</v>
      </c>
      <c r="Y55" s="46"/>
      <c r="Z55" s="1" t="s">
        <v>57</v>
      </c>
      <c r="AA55" s="19">
        <f>COUNTIF(AA$5:AA$39,"&lt;=1")-SUM(AA46:AA54)</f>
        <v>0</v>
      </c>
      <c r="AB55" s="46"/>
      <c r="AC55" s="1" t="s">
        <v>57</v>
      </c>
      <c r="AD55" s="19">
        <f>COUNTIF(AD$5:AD$39,"&lt;=1")-SUM(AD46:AD54)</f>
        <v>0</v>
      </c>
      <c r="AE55" s="1" t="s">
        <v>57</v>
      </c>
      <c r="AF55" s="19">
        <f>COUNTIF(AF$5:AF$39,"&lt;=1")-SUM(AF46:AF54)</f>
        <v>0</v>
      </c>
      <c r="AG55" s="1" t="s">
        <v>57</v>
      </c>
      <c r="AH55" s="19">
        <f>COUNTIF(AH$5:AH$39,"&lt;=1")-SUM(AH46:AH54)</f>
        <v>0</v>
      </c>
      <c r="AI55" s="1" t="s">
        <v>57</v>
      </c>
      <c r="AJ55" s="19">
        <f>COUNTIF(AJ$5:AJ$39,"&lt;=1")-SUM(AJ46:AJ54)</f>
        <v>0</v>
      </c>
      <c r="AK55" s="87"/>
      <c r="AL55" s="61"/>
      <c r="AM55" s="61"/>
      <c r="AN55" s="61"/>
      <c r="AO55" s="61"/>
      <c r="AP55" s="61"/>
      <c r="AQ55" s="61"/>
      <c r="AU55" s="1" t="s">
        <v>57</v>
      </c>
      <c r="AV55" s="19">
        <f>COUNTIF(AV$5:AV$39,"&lt;=1")-SUM(AV46:AV54)</f>
        <v>0</v>
      </c>
      <c r="AW55" s="61"/>
      <c r="AX55" s="61"/>
      <c r="AY55" s="1" t="s">
        <v>57</v>
      </c>
      <c r="AZ55" s="19">
        <f>COUNTIF(AZ$5:AZ$39,"&lt;=1")-SUM(AZ46:AZ54)</f>
        <v>0</v>
      </c>
      <c r="BA55" s="61"/>
      <c r="BB55" s="61"/>
      <c r="BC55" s="61"/>
      <c r="BD55" s="61"/>
      <c r="BE55" s="61"/>
      <c r="BF55" s="61"/>
      <c r="BG55" s="1" t="s">
        <v>57</v>
      </c>
      <c r="BH55" s="19">
        <f>COUNTIF(BH$5:BH$39,"&lt;=1")-SUM(BH46:BH54)</f>
        <v>0</v>
      </c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1" t="s">
        <v>57</v>
      </c>
      <c r="BV55" s="19">
        <f>COUNTIF(BV$5:BV$39,"&lt;=1")-SUM(BV46:BV54)</f>
        <v>0</v>
      </c>
      <c r="BW55" s="59"/>
      <c r="BX55" s="59"/>
      <c r="BY55" s="59"/>
      <c r="BZ55" s="59"/>
      <c r="CA55" s="59"/>
      <c r="CB55" s="59"/>
      <c r="CC55" s="59"/>
      <c r="CD55" s="59"/>
      <c r="CE55" s="59"/>
      <c r="CF55" s="1" t="s">
        <v>57</v>
      </c>
      <c r="CG55" s="19">
        <f>COUNTIF(CG$5:CG$39,"&lt;=1")-SUM(CG46:CG54)</f>
        <v>0</v>
      </c>
      <c r="CH55" s="59"/>
      <c r="CI55" s="59"/>
      <c r="CJ55" s="59"/>
      <c r="CK55" s="59"/>
      <c r="CL55" s="59"/>
      <c r="CM55" s="59"/>
      <c r="CN55" s="59"/>
      <c r="CO55" s="59"/>
      <c r="CP55" s="59"/>
      <c r="CQ55" s="59"/>
      <c r="CR55" s="59"/>
      <c r="CS55" s="59"/>
      <c r="CT55" s="59"/>
      <c r="CU55" s="59"/>
      <c r="CV55" s="59"/>
      <c r="CW55" s="1" t="s">
        <v>57</v>
      </c>
      <c r="CX55" s="19">
        <f>COUNTIF(CX$5:CX$39,"&lt;=1")-SUM(CX46:CX54)</f>
        <v>0</v>
      </c>
      <c r="CY55" s="23"/>
    </row>
    <row r="56" spans="1:103" ht="12.75" customHeight="1" x14ac:dyDescent="0.2">
      <c r="A56" s="46"/>
      <c r="B56" s="46"/>
      <c r="C56" s="46"/>
      <c r="D56" s="46"/>
      <c r="E56" s="292"/>
      <c r="F56" s="46"/>
      <c r="G56" s="46"/>
      <c r="J56" s="46"/>
      <c r="K56" s="4"/>
      <c r="L56" s="20"/>
      <c r="M56" s="46"/>
      <c r="N56" s="4"/>
      <c r="O56" s="20"/>
      <c r="P56" s="46"/>
      <c r="Q56" s="4"/>
      <c r="R56" s="20"/>
      <c r="S56" s="46"/>
      <c r="T56" s="4"/>
      <c r="U56" s="20"/>
      <c r="V56" s="46"/>
      <c r="W56" s="4"/>
      <c r="X56" s="20"/>
      <c r="Y56" s="46"/>
      <c r="Z56" s="4"/>
      <c r="AA56" s="20"/>
      <c r="AB56" s="46"/>
      <c r="AC56" s="4"/>
      <c r="AD56" s="20"/>
      <c r="AE56" s="20"/>
      <c r="AF56" s="20"/>
      <c r="AG56" s="4"/>
      <c r="AH56" s="20"/>
      <c r="AI56" s="4"/>
      <c r="AJ56" s="20"/>
      <c r="AK56" s="87"/>
      <c r="AL56" s="61"/>
      <c r="AM56" s="61"/>
      <c r="AN56" s="61"/>
      <c r="AO56" s="61"/>
      <c r="AP56" s="61"/>
      <c r="AQ56" s="61"/>
      <c r="AR56" s="61"/>
      <c r="AS56" s="61"/>
      <c r="AT56" s="61"/>
      <c r="AU56" s="4"/>
      <c r="AV56" s="20"/>
      <c r="AW56" s="61"/>
      <c r="AX56" s="61"/>
      <c r="AY56" s="4"/>
      <c r="AZ56" s="20"/>
      <c r="BA56" s="61"/>
      <c r="BB56" s="61"/>
      <c r="BC56" s="61"/>
      <c r="BD56" s="61"/>
      <c r="BE56" s="61"/>
      <c r="BF56" s="61"/>
      <c r="BG56" s="4"/>
      <c r="BH56" s="20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4"/>
      <c r="BV56" s="20"/>
      <c r="BW56" s="59"/>
      <c r="BX56" s="59"/>
      <c r="BY56" s="59"/>
      <c r="BZ56" s="59"/>
      <c r="CA56" s="59"/>
      <c r="CB56" s="59"/>
      <c r="CC56" s="59"/>
      <c r="CD56" s="59"/>
      <c r="CE56" s="59"/>
      <c r="CF56" s="4"/>
      <c r="CG56" s="20"/>
      <c r="CH56" s="59"/>
      <c r="CI56" s="59"/>
      <c r="CJ56" s="59"/>
      <c r="CK56" s="59"/>
      <c r="CL56" s="59"/>
      <c r="CM56" s="59"/>
      <c r="CN56" s="59"/>
      <c r="CO56" s="59"/>
      <c r="CP56" s="59"/>
      <c r="CQ56" s="59"/>
      <c r="CR56" s="59"/>
      <c r="CS56" s="59"/>
      <c r="CT56" s="59"/>
      <c r="CU56" s="59"/>
      <c r="CV56" s="59"/>
      <c r="CW56" s="4"/>
      <c r="CX56" s="20"/>
      <c r="CY56" s="23"/>
    </row>
    <row r="57" spans="1:103" ht="12.75" customHeight="1" x14ac:dyDescent="0.2">
      <c r="A57" s="46"/>
      <c r="B57" s="46"/>
      <c r="C57" s="46"/>
      <c r="D57" s="46"/>
      <c r="E57" s="292"/>
      <c r="F57" s="46"/>
      <c r="G57" s="46"/>
      <c r="J57" s="46"/>
      <c r="K57" s="4"/>
      <c r="L57" s="20"/>
      <c r="M57" s="46"/>
      <c r="N57" s="4"/>
      <c r="O57" s="20"/>
      <c r="P57" s="46"/>
      <c r="Q57" s="4"/>
      <c r="R57" s="20"/>
      <c r="S57" s="46"/>
      <c r="T57" s="4"/>
      <c r="U57" s="20"/>
      <c r="V57" s="46"/>
      <c r="W57" s="4"/>
      <c r="X57" s="20"/>
      <c r="Y57" s="46"/>
      <c r="Z57" s="4"/>
      <c r="AA57" s="20"/>
      <c r="AB57" s="46"/>
      <c r="AC57" s="4"/>
      <c r="AD57" s="20"/>
      <c r="AE57" s="20"/>
      <c r="AF57" s="20"/>
      <c r="AG57" s="4"/>
      <c r="AH57" s="20"/>
      <c r="AI57" s="4"/>
      <c r="AJ57" s="20"/>
      <c r="AK57" s="87"/>
      <c r="AL57" s="61"/>
      <c r="AM57" s="61"/>
      <c r="AN57" s="61"/>
      <c r="AO57" s="61"/>
      <c r="AP57" s="61"/>
      <c r="AQ57" s="61"/>
      <c r="AR57" s="61"/>
      <c r="AS57" s="61"/>
      <c r="AT57" s="61"/>
      <c r="AU57" s="4"/>
      <c r="AV57" s="20"/>
      <c r="AW57" s="61"/>
      <c r="AX57" s="61"/>
      <c r="AY57" s="4"/>
      <c r="AZ57" s="20"/>
      <c r="BA57" s="61"/>
      <c r="BB57" s="61"/>
      <c r="BC57" s="61"/>
      <c r="BD57" s="61"/>
      <c r="BE57" s="61"/>
      <c r="BF57" s="61"/>
      <c r="BG57" s="4"/>
      <c r="BH57" s="20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4"/>
      <c r="BV57" s="20"/>
      <c r="BW57" s="59"/>
      <c r="BX57" s="59"/>
      <c r="BY57" s="59"/>
      <c r="BZ57" s="59"/>
      <c r="CA57" s="59"/>
      <c r="CB57" s="59"/>
      <c r="CC57" s="59"/>
      <c r="CD57" s="59"/>
      <c r="CE57" s="59"/>
      <c r="CF57" s="4"/>
      <c r="CG57" s="20"/>
      <c r="CH57" s="59"/>
      <c r="CI57" s="59"/>
      <c r="CJ57" s="59"/>
      <c r="CK57" s="59"/>
      <c r="CL57" s="59"/>
      <c r="CM57" s="59"/>
      <c r="CN57" s="59"/>
      <c r="CO57" s="59"/>
      <c r="CP57" s="59"/>
      <c r="CQ57" s="59"/>
      <c r="CR57" s="59"/>
      <c r="CS57" s="59"/>
      <c r="CT57" s="59"/>
      <c r="CU57" s="59"/>
      <c r="CV57" s="59"/>
      <c r="CW57" s="4"/>
      <c r="CX57" s="20"/>
      <c r="CY57" s="23"/>
    </row>
    <row r="58" spans="1:103" ht="12.75" customHeight="1" x14ac:dyDescent="0.2">
      <c r="A58" s="46"/>
      <c r="B58" s="46"/>
      <c r="C58" s="46"/>
      <c r="D58" s="46"/>
      <c r="E58" s="292"/>
      <c r="F58" s="46"/>
      <c r="G58" s="46"/>
      <c r="J58" s="46"/>
      <c r="K58" s="4"/>
      <c r="L58" s="5"/>
      <c r="M58" s="46"/>
      <c r="N58" s="4"/>
      <c r="O58" s="5"/>
      <c r="P58" s="46"/>
      <c r="Q58" s="4"/>
      <c r="R58" s="5"/>
      <c r="S58" s="46"/>
      <c r="T58" s="4"/>
      <c r="U58" s="5"/>
      <c r="V58" s="46"/>
      <c r="W58" s="4"/>
      <c r="X58" s="5"/>
      <c r="Y58" s="46"/>
      <c r="Z58" s="4"/>
      <c r="AA58" s="5"/>
      <c r="AB58" s="46"/>
      <c r="AC58" s="4"/>
      <c r="AD58" s="5"/>
      <c r="AE58" s="5"/>
      <c r="AF58" s="5"/>
      <c r="AG58" s="4"/>
      <c r="AH58" s="5"/>
      <c r="AI58" s="4"/>
      <c r="AJ58" s="5"/>
      <c r="AK58" s="87"/>
      <c r="AL58" s="61"/>
      <c r="AM58" s="61"/>
      <c r="AN58" s="61"/>
      <c r="AO58" s="61"/>
      <c r="AP58" s="61"/>
      <c r="AQ58" s="61"/>
      <c r="AR58" s="61"/>
      <c r="AS58" s="61"/>
      <c r="AT58" s="61"/>
      <c r="AU58" s="4"/>
      <c r="AV58" s="5"/>
      <c r="AW58" s="61"/>
      <c r="AX58" s="61"/>
      <c r="AY58" s="4"/>
      <c r="AZ58" s="5"/>
      <c r="BA58" s="61"/>
      <c r="BB58" s="61"/>
      <c r="BC58" s="61"/>
      <c r="BD58" s="61"/>
      <c r="BE58" s="61"/>
      <c r="BF58" s="61"/>
      <c r="BG58" s="4"/>
      <c r="BH58" s="5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4"/>
      <c r="BV58" s="5"/>
      <c r="BW58" s="59"/>
      <c r="BX58" s="59"/>
      <c r="BY58" s="59"/>
      <c r="BZ58" s="59"/>
      <c r="CA58" s="59"/>
      <c r="CB58" s="59"/>
      <c r="CC58" s="59"/>
      <c r="CD58" s="59"/>
      <c r="CE58" s="59"/>
      <c r="CF58" s="4"/>
      <c r="CG58" s="5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  <c r="CU58" s="59"/>
      <c r="CV58" s="59"/>
      <c r="CW58" s="4"/>
      <c r="CX58" s="5"/>
      <c r="CY58" s="23"/>
    </row>
    <row r="59" spans="1:103" ht="12.75" customHeight="1" x14ac:dyDescent="0.2">
      <c r="A59" s="46"/>
      <c r="B59" s="46"/>
      <c r="C59" s="46"/>
      <c r="D59" s="46"/>
      <c r="E59" s="292"/>
      <c r="F59" s="46"/>
      <c r="G59" s="46"/>
      <c r="J59" s="46"/>
      <c r="M59" s="46"/>
      <c r="P59" s="46"/>
      <c r="S59" s="46"/>
      <c r="V59" s="46"/>
      <c r="Y59" s="46"/>
      <c r="AB59" s="46"/>
      <c r="AK59" s="87"/>
      <c r="AL59" s="61"/>
      <c r="AM59" s="61"/>
      <c r="AN59" s="61"/>
      <c r="AO59" s="61"/>
      <c r="AP59" s="61"/>
      <c r="AQ59" s="61"/>
      <c r="AR59" s="61"/>
      <c r="AS59" s="61"/>
      <c r="AT59" s="61"/>
      <c r="AW59" s="61"/>
      <c r="AX59" s="61"/>
      <c r="BA59" s="61"/>
      <c r="BB59" s="61"/>
      <c r="BC59" s="61"/>
      <c r="BD59" s="61"/>
      <c r="BE59" s="61"/>
      <c r="BF59" s="61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W59" s="59"/>
      <c r="BX59" s="59"/>
      <c r="BY59" s="59"/>
      <c r="BZ59" s="59"/>
      <c r="CA59" s="59"/>
      <c r="CB59" s="59"/>
      <c r="CC59" s="59"/>
      <c r="CD59" s="59"/>
      <c r="CE59" s="59"/>
      <c r="CH59" s="59"/>
      <c r="CI59" s="59"/>
      <c r="CJ59" s="59"/>
      <c r="CK59" s="59"/>
      <c r="CL59" s="59"/>
      <c r="CM59" s="59"/>
      <c r="CN59" s="59"/>
      <c r="CO59" s="59"/>
      <c r="CP59" s="59"/>
      <c r="CQ59" s="59"/>
      <c r="CR59" s="59"/>
      <c r="CS59" s="59"/>
      <c r="CT59" s="59"/>
      <c r="CU59" s="59"/>
      <c r="CV59" s="59"/>
    </row>
    <row r="60" spans="1:103" s="12" customFormat="1" ht="12.75" customHeight="1" x14ac:dyDescent="0.2">
      <c r="A60" s="46"/>
      <c r="B60" s="46"/>
      <c r="C60" s="46"/>
      <c r="D60" s="53"/>
      <c r="E60" s="292"/>
      <c r="F60" s="53"/>
      <c r="G60" s="53"/>
      <c r="J60" s="53"/>
      <c r="K60" s="2"/>
      <c r="L60" s="2"/>
      <c r="M60" s="53"/>
      <c r="N60" s="2"/>
      <c r="O60" s="2"/>
      <c r="P60" s="53"/>
      <c r="Q60" s="2"/>
      <c r="R60" s="2"/>
      <c r="S60" s="53"/>
      <c r="T60" s="2"/>
      <c r="U60" s="2"/>
      <c r="V60" s="53"/>
      <c r="W60" s="2"/>
      <c r="X60" s="2"/>
      <c r="Y60" s="53"/>
      <c r="Z60" s="2"/>
      <c r="AA60" s="2"/>
      <c r="AB60" s="53"/>
      <c r="AC60" s="2"/>
      <c r="AD60" s="2"/>
      <c r="AE60" s="2"/>
      <c r="AF60" s="2"/>
      <c r="AG60" s="2"/>
      <c r="AH60" s="2"/>
      <c r="AI60" s="2"/>
      <c r="AJ60" s="2"/>
      <c r="AK60" s="88"/>
      <c r="AL60" s="61"/>
      <c r="AM60" s="61"/>
      <c r="AN60" s="61"/>
      <c r="AO60" s="61"/>
      <c r="AP60" s="61"/>
      <c r="AQ60" s="61"/>
      <c r="AR60" s="61"/>
      <c r="AS60" s="61"/>
      <c r="AT60" s="61"/>
      <c r="AU60" s="2"/>
      <c r="AV60" s="2"/>
      <c r="AW60" s="61"/>
      <c r="AX60" s="61"/>
      <c r="AY60" s="2"/>
      <c r="AZ60" s="2"/>
      <c r="BA60" s="61"/>
      <c r="BB60" s="61"/>
      <c r="BC60" s="61"/>
      <c r="BD60" s="61"/>
      <c r="BE60" s="61"/>
      <c r="BF60" s="61"/>
      <c r="BG60" s="2"/>
      <c r="BH60" s="2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2"/>
      <c r="BV60" s="2"/>
      <c r="BW60" s="59"/>
      <c r="BX60" s="59"/>
      <c r="BY60" s="59"/>
      <c r="BZ60" s="59"/>
      <c r="CA60" s="59"/>
      <c r="CB60" s="59"/>
      <c r="CC60" s="59"/>
      <c r="CD60" s="59"/>
      <c r="CE60" s="59"/>
      <c r="CF60" s="2"/>
      <c r="CG60" s="2"/>
      <c r="CH60" s="59"/>
      <c r="CI60" s="59"/>
      <c r="CJ60" s="59"/>
      <c r="CK60" s="59"/>
      <c r="CL60" s="59"/>
      <c r="CM60" s="59"/>
      <c r="CN60" s="59"/>
      <c r="CO60" s="59"/>
      <c r="CP60" s="59"/>
      <c r="CQ60" s="59"/>
      <c r="CR60" s="59"/>
      <c r="CS60" s="59"/>
      <c r="CT60" s="59"/>
      <c r="CU60" s="59"/>
      <c r="CV60" s="59"/>
      <c r="CW60" s="2"/>
      <c r="CX60" s="2"/>
    </row>
  </sheetData>
  <sheetProtection algorithmName="SHA-512" hashValue="iolkKQ7LONmuZ9pY0TU47m2lqqdnaNxqOV7ll8BwLnTVOgEY5/mNNQmkC7/zyWS/HptneLCbtYpOr5xj+5t8lA==" saltValue="XtVqTu8J7l6Ty7308C7XIQ==" spinCount="100000" sheet="1" objects="1" scenarios="1" selectLockedCells="1"/>
  <mergeCells count="46">
    <mergeCell ref="BW1:CG1"/>
    <mergeCell ref="BW2:CG2"/>
    <mergeCell ref="CH1:CX1"/>
    <mergeCell ref="CH2:CX2"/>
    <mergeCell ref="BK3:BK4"/>
    <mergeCell ref="BI1:BV1"/>
    <mergeCell ref="BI2:BV2"/>
    <mergeCell ref="BO3:BO4"/>
    <mergeCell ref="BP3:BP4"/>
    <mergeCell ref="BQ3:BQ4"/>
    <mergeCell ref="BM3:BM4"/>
    <mergeCell ref="BN3:BN4"/>
    <mergeCell ref="BS3:BS4"/>
    <mergeCell ref="BT3:BT4"/>
    <mergeCell ref="BR3:BR4"/>
    <mergeCell ref="BI3:BI4"/>
    <mergeCell ref="AL1:AZ1"/>
    <mergeCell ref="AL2:AV2"/>
    <mergeCell ref="AW2:AZ2"/>
    <mergeCell ref="BA1:BH1"/>
    <mergeCell ref="BA2:BH2"/>
    <mergeCell ref="N1:O2"/>
    <mergeCell ref="AG1:AH2"/>
    <mergeCell ref="AI1:AJ2"/>
    <mergeCell ref="AC1:AD2"/>
    <mergeCell ref="Q1:R2"/>
    <mergeCell ref="T1:U2"/>
    <mergeCell ref="W1:X2"/>
    <mergeCell ref="Z1:AA2"/>
    <mergeCell ref="AE1:AF2"/>
    <mergeCell ref="BJ3:BJ4"/>
    <mergeCell ref="BL3:BL4"/>
    <mergeCell ref="B43:D43"/>
    <mergeCell ref="B47:D47"/>
    <mergeCell ref="H1:I2"/>
    <mergeCell ref="A7:B39"/>
    <mergeCell ref="A3:A4"/>
    <mergeCell ref="D3:D4"/>
    <mergeCell ref="B3:C4"/>
    <mergeCell ref="A1:A2"/>
    <mergeCell ref="B1:D2"/>
    <mergeCell ref="G1:G2"/>
    <mergeCell ref="F1:F2"/>
    <mergeCell ref="E1:E4"/>
    <mergeCell ref="F3:F4"/>
    <mergeCell ref="K1:L2"/>
  </mergeCells>
  <phoneticPr fontId="2" type="noConversion"/>
  <conditionalFormatting sqref="AL47:AO47 BW47:CA47 BI47:BJ47 BL47:BT47">
    <cfRule type="cellIs" dxfId="337" priority="1347" stopIfTrue="1" operator="equal">
      <formula>IF(AL48&lt;&gt;"",AL48,"")</formula>
    </cfRule>
    <cfRule type="cellIs" dxfId="336" priority="1348" stopIfTrue="1" operator="lessThan">
      <formula>IF(AL48&lt;&gt;"",AL48,0)</formula>
    </cfRule>
    <cfRule type="cellIs" dxfId="335" priority="1349" stopIfTrue="1" operator="greaterThan">
      <formula>IF(AL48&lt;&gt;"",AL48,101)</formula>
    </cfRule>
  </conditionalFormatting>
  <conditionalFormatting sqref="CY44:JB45 J44 F44:G45 D45 AB44">
    <cfRule type="cellIs" dxfId="334" priority="1346" stopIfTrue="1" operator="equal">
      <formula>0</formula>
    </cfRule>
  </conditionalFormatting>
  <conditionalFormatting sqref="AL5">
    <cfRule type="cellIs" dxfId="333" priority="1354" stopIfTrue="1" operator="between">
      <formula>1</formula>
      <formula>2</formula>
    </cfRule>
    <cfRule type="cellIs" dxfId="332" priority="1355" stopIfTrue="1" operator="equal">
      <formula>9</formula>
    </cfRule>
    <cfRule type="cellIs" dxfId="331" priority="1356" stopIfTrue="1" operator="equal">
      <formula>8</formula>
    </cfRule>
  </conditionalFormatting>
  <conditionalFormatting sqref="BI5">
    <cfRule type="cellIs" dxfId="330" priority="1357" stopIfTrue="1" operator="equal">
      <formula>1</formula>
    </cfRule>
    <cfRule type="cellIs" dxfId="329" priority="1358" stopIfTrue="1" operator="equal">
      <formula>9</formula>
    </cfRule>
    <cfRule type="cellIs" dxfId="328" priority="1359" stopIfTrue="1" operator="equal">
      <formula>8</formula>
    </cfRule>
  </conditionalFormatting>
  <conditionalFormatting sqref="N5">
    <cfRule type="cellIs" dxfId="327" priority="1362" stopIfTrue="1" operator="lessThan">
      <formula>3</formula>
    </cfRule>
    <cfRule type="cellIs" dxfId="326" priority="1363" stopIfTrue="1" operator="equal">
      <formula>"absent(e)"</formula>
    </cfRule>
    <cfRule type="cellIs" dxfId="325" priority="1364" stopIfTrue="1" operator="equal">
      <formula>"incomplet"</formula>
    </cfRule>
  </conditionalFormatting>
  <conditionalFormatting sqref="I5 L5 O5">
    <cfRule type="cellIs" dxfId="324" priority="1365" stopIfTrue="1" operator="lessThan">
      <formula>0.5</formula>
    </cfRule>
    <cfRule type="cellIs" dxfId="323" priority="1366" stopIfTrue="1" operator="equal">
      <formula>"absent(e)"</formula>
    </cfRule>
    <cfRule type="cellIs" dxfId="322" priority="1367" stopIfTrue="1" operator="equal">
      <formula>"incomplet"</formula>
    </cfRule>
  </conditionalFormatting>
  <conditionalFormatting sqref="K5">
    <cfRule type="cellIs" dxfId="321" priority="1368" stopIfTrue="1" operator="lessThan">
      <formula>4.5</formula>
    </cfRule>
    <cfRule type="cellIs" dxfId="320" priority="1369" stopIfTrue="1" operator="equal">
      <formula>"absent(e)"</formula>
    </cfRule>
    <cfRule type="cellIs" dxfId="319" priority="1370" stopIfTrue="1" operator="equal">
      <formula>"incomplet"</formula>
    </cfRule>
  </conditionalFormatting>
  <conditionalFormatting sqref="H5">
    <cfRule type="cellIs" dxfId="318" priority="1371" stopIfTrue="1" operator="lessThan">
      <formula>19.5</formula>
    </cfRule>
    <cfRule type="cellIs" dxfId="317" priority="1372" stopIfTrue="1" operator="equal">
      <formula>"absent(e)"</formula>
    </cfRule>
    <cfRule type="cellIs" dxfId="316" priority="1373" stopIfTrue="1" operator="equal">
      <formula>"incomplet"</formula>
    </cfRule>
  </conditionalFormatting>
  <conditionalFormatting sqref="AV5 BH5">
    <cfRule type="cellIs" dxfId="315" priority="1331" stopIfTrue="1" operator="lessThan">
      <formula>0.5</formula>
    </cfRule>
    <cfRule type="cellIs" dxfId="314" priority="1332" stopIfTrue="1" operator="equal">
      <formula>"absent(e)"</formula>
    </cfRule>
    <cfRule type="cellIs" dxfId="313" priority="1333" stopIfTrue="1" operator="equal">
      <formula>"incomplet"</formula>
    </cfRule>
  </conditionalFormatting>
  <conditionalFormatting sqref="AU5">
    <cfRule type="cellIs" dxfId="312" priority="1334" stopIfTrue="1" operator="lessThan">
      <formula>3</formula>
    </cfRule>
    <cfRule type="cellIs" dxfId="311" priority="1335" stopIfTrue="1" operator="equal">
      <formula>"absent(e)"</formula>
    </cfRule>
    <cfRule type="cellIs" dxfId="310" priority="1336" stopIfTrue="1" operator="equal">
      <formula>"incomplet"</formula>
    </cfRule>
  </conditionalFormatting>
  <conditionalFormatting sqref="AD5:AF5">
    <cfRule type="cellIs" dxfId="309" priority="1312" stopIfTrue="1" operator="lessThan">
      <formula>0.5</formula>
    </cfRule>
    <cfRule type="cellIs" dxfId="308" priority="1313" stopIfTrue="1" operator="equal">
      <formula>"absent(e)"</formula>
    </cfRule>
    <cfRule type="cellIs" dxfId="307" priority="1314" stopIfTrue="1" operator="equal">
      <formula>"incomplet"</formula>
    </cfRule>
  </conditionalFormatting>
  <conditionalFormatting sqref="AC5">
    <cfRule type="cellIs" dxfId="306" priority="1315" stopIfTrue="1" operator="lessThan">
      <formula>4</formula>
    </cfRule>
    <cfRule type="cellIs" dxfId="305" priority="1316" stopIfTrue="1" operator="equal">
      <formula>"absent(e)"</formula>
    </cfRule>
    <cfRule type="cellIs" dxfId="304" priority="1317" stopIfTrue="1" operator="equal">
      <formula>"incomplet"</formula>
    </cfRule>
  </conditionalFormatting>
  <conditionalFormatting sqref="BV5">
    <cfRule type="cellIs" dxfId="303" priority="1305" stopIfTrue="1" operator="lessThan">
      <formula>0.5</formula>
    </cfRule>
    <cfRule type="cellIs" dxfId="302" priority="1306" stopIfTrue="1" operator="equal">
      <formula>"absent(e)"</formula>
    </cfRule>
    <cfRule type="cellIs" dxfId="301" priority="1307" stopIfTrue="1" operator="equal">
      <formula>"incomplet"</formula>
    </cfRule>
  </conditionalFormatting>
  <conditionalFormatting sqref="AH5">
    <cfRule type="cellIs" dxfId="300" priority="1296" stopIfTrue="1" operator="lessThan">
      <formula>0.5</formula>
    </cfRule>
    <cfRule type="cellIs" dxfId="299" priority="1297" stopIfTrue="1" operator="equal">
      <formula>"absent(e)"</formula>
    </cfRule>
    <cfRule type="cellIs" dxfId="298" priority="1298" stopIfTrue="1" operator="equal">
      <formula>"incomplet"</formula>
    </cfRule>
  </conditionalFormatting>
  <conditionalFormatting sqref="CF5">
    <cfRule type="cellIs" dxfId="297" priority="1287" stopIfTrue="1" operator="lessThan">
      <formula>4.5</formula>
    </cfRule>
    <cfRule type="cellIs" dxfId="296" priority="1288" stopIfTrue="1" operator="equal">
      <formula>"absent(e)"</formula>
    </cfRule>
    <cfRule type="cellIs" dxfId="295" priority="1289" stopIfTrue="1" operator="equal">
      <formula>"incomplet"</formula>
    </cfRule>
  </conditionalFormatting>
  <conditionalFormatting sqref="CG5">
    <cfRule type="cellIs" dxfId="294" priority="1290" stopIfTrue="1" operator="lessThan">
      <formula>0.5</formula>
    </cfRule>
    <cfRule type="cellIs" dxfId="293" priority="1291" stopIfTrue="1" operator="equal">
      <formula>"absent(e)"</formula>
    </cfRule>
    <cfRule type="cellIs" dxfId="292" priority="1292" stopIfTrue="1" operator="equal">
      <formula>"incomplet"</formula>
    </cfRule>
  </conditionalFormatting>
  <conditionalFormatting sqref="AJ5">
    <cfRule type="cellIs" dxfId="291" priority="1281" stopIfTrue="1" operator="lessThan">
      <formula>0.5</formula>
    </cfRule>
    <cfRule type="cellIs" dxfId="290" priority="1282" stopIfTrue="1" operator="equal">
      <formula>"absent(e)"</formula>
    </cfRule>
    <cfRule type="cellIs" dxfId="289" priority="1283" stopIfTrue="1" operator="equal">
      <formula>"incomplet"</formula>
    </cfRule>
  </conditionalFormatting>
  <conditionalFormatting sqref="AP47:AQ47">
    <cfRule type="cellIs" dxfId="288" priority="1272" stopIfTrue="1" operator="equal">
      <formula>IF(AP48&lt;&gt;"",AP48,"")</formula>
    </cfRule>
    <cfRule type="cellIs" dxfId="287" priority="1273" stopIfTrue="1" operator="lessThan">
      <formula>IF(AP48&lt;&gt;"",AP48,0)</formula>
    </cfRule>
    <cfRule type="cellIs" dxfId="286" priority="1274" stopIfTrue="1" operator="greaterThan">
      <formula>IF(AP48&lt;&gt;"",AP48,101)</formula>
    </cfRule>
  </conditionalFormatting>
  <conditionalFormatting sqref="AR47">
    <cfRule type="cellIs" dxfId="285" priority="1263" stopIfTrue="1" operator="equal">
      <formula>IF(AR48&lt;&gt;"",AR48,"")</formula>
    </cfRule>
    <cfRule type="cellIs" dxfId="284" priority="1264" stopIfTrue="1" operator="lessThan">
      <formula>IF(AR48&lt;&gt;"",AR48,0)</formula>
    </cfRule>
    <cfRule type="cellIs" dxfId="283" priority="1265" stopIfTrue="1" operator="greaterThan">
      <formula>IF(AR48&lt;&gt;"",AR48,101)</formula>
    </cfRule>
  </conditionalFormatting>
  <conditionalFormatting sqref="BA5">
    <cfRule type="cellIs" dxfId="282" priority="1257" stopIfTrue="1" operator="between">
      <formula>1</formula>
      <formula>2</formula>
    </cfRule>
    <cfRule type="cellIs" dxfId="281" priority="1258" stopIfTrue="1" operator="equal">
      <formula>9</formula>
    </cfRule>
    <cfRule type="cellIs" dxfId="280" priority="1259" stopIfTrue="1" operator="equal">
      <formula>8</formula>
    </cfRule>
  </conditionalFormatting>
  <conditionalFormatting sqref="BA47:BB47">
    <cfRule type="cellIs" dxfId="279" priority="1254" stopIfTrue="1" operator="equal">
      <formula>IF(BA48&lt;&gt;"",BA48,"")</formula>
    </cfRule>
    <cfRule type="cellIs" dxfId="278" priority="1255" stopIfTrue="1" operator="lessThan">
      <formula>IF(BA48&lt;&gt;"",BA48,0)</formula>
    </cfRule>
    <cfRule type="cellIs" dxfId="277" priority="1256" stopIfTrue="1" operator="greaterThan">
      <formula>IF(BA48&lt;&gt;"",BA48,101)</formula>
    </cfRule>
  </conditionalFormatting>
  <conditionalFormatting sqref="BC47:BD47">
    <cfRule type="cellIs" dxfId="276" priority="1245" stopIfTrue="1" operator="equal">
      <formula>IF(BC48&lt;&gt;"",BC48,"")</formula>
    </cfRule>
    <cfRule type="cellIs" dxfId="275" priority="1246" stopIfTrue="1" operator="lessThan">
      <formula>IF(BC48&lt;&gt;"",BC48,0)</formula>
    </cfRule>
    <cfRule type="cellIs" dxfId="274" priority="1247" stopIfTrue="1" operator="greaterThan">
      <formula>IF(BC48&lt;&gt;"",BC48,101)</formula>
    </cfRule>
  </conditionalFormatting>
  <conditionalFormatting sqref="BE47:BF47">
    <cfRule type="cellIs" dxfId="273" priority="1236" stopIfTrue="1" operator="equal">
      <formula>IF(BE48&lt;&gt;"",BE48,"")</formula>
    </cfRule>
    <cfRule type="cellIs" dxfId="272" priority="1237" stopIfTrue="1" operator="lessThan">
      <formula>IF(BE48&lt;&gt;"",BE48,0)</formula>
    </cfRule>
    <cfRule type="cellIs" dxfId="271" priority="1238" stopIfTrue="1" operator="greaterThan">
      <formula>IF(BE48&lt;&gt;"",BE48,101)</formula>
    </cfRule>
  </conditionalFormatting>
  <conditionalFormatting sqref="CB47:CE47">
    <cfRule type="cellIs" dxfId="270" priority="1181" stopIfTrue="1" operator="equal">
      <formula>IF(CB48&lt;&gt;"",CB48,"")</formula>
    </cfRule>
    <cfRule type="cellIs" dxfId="269" priority="1182" stopIfTrue="1" operator="lessThan">
      <formula>IF(CB48&lt;&gt;"",CB48,0)</formula>
    </cfRule>
    <cfRule type="cellIs" dxfId="268" priority="1183" stopIfTrue="1" operator="greaterThan">
      <formula>IF(CB48&lt;&gt;"",CB48,101)</formula>
    </cfRule>
  </conditionalFormatting>
  <conditionalFormatting sqref="AM5:AR5">
    <cfRule type="cellIs" dxfId="267" priority="1169" stopIfTrue="1" operator="between">
      <formula>1</formula>
      <formula>2</formula>
    </cfRule>
    <cfRule type="cellIs" dxfId="266" priority="1170" stopIfTrue="1" operator="equal">
      <formula>9</formula>
    </cfRule>
    <cfRule type="cellIs" dxfId="265" priority="1171" stopIfTrue="1" operator="equal">
      <formula>8</formula>
    </cfRule>
  </conditionalFormatting>
  <conditionalFormatting sqref="BB5:BF5">
    <cfRule type="cellIs" dxfId="264" priority="1136" stopIfTrue="1" operator="between">
      <formula>1</formula>
      <formula>2</formula>
    </cfRule>
    <cfRule type="cellIs" dxfId="263" priority="1137" stopIfTrue="1" operator="equal">
      <formula>9</formula>
    </cfRule>
    <cfRule type="cellIs" dxfId="262" priority="1138" stopIfTrue="1" operator="equal">
      <formula>8</formula>
    </cfRule>
  </conditionalFormatting>
  <conditionalFormatting sqref="BU5">
    <cfRule type="cellIs" dxfId="261" priority="1100" stopIfTrue="1" operator="lessThan">
      <formula>6</formula>
    </cfRule>
    <cfRule type="cellIs" dxfId="260" priority="1101" stopIfTrue="1" operator="equal">
      <formula>"absent(e)"</formula>
    </cfRule>
    <cfRule type="cellIs" dxfId="259" priority="1102" stopIfTrue="1" operator="equal">
      <formula>"incomplet"</formula>
    </cfRule>
  </conditionalFormatting>
  <conditionalFormatting sqref="BG5">
    <cfRule type="cellIs" dxfId="258" priority="1091" stopIfTrue="1" operator="lessThan">
      <formula>3</formula>
    </cfRule>
    <cfRule type="cellIs" dxfId="257" priority="1092" stopIfTrue="1" operator="equal">
      <formula>"absent(e)"</formula>
    </cfRule>
    <cfRule type="cellIs" dxfId="256" priority="1093" stopIfTrue="1" operator="equal">
      <formula>"incomplet"</formula>
    </cfRule>
  </conditionalFormatting>
  <conditionalFormatting sqref="AG5">
    <cfRule type="cellIs" dxfId="255" priority="1049" stopIfTrue="1" operator="lessThan">
      <formula>3</formula>
    </cfRule>
    <cfRule type="cellIs" dxfId="254" priority="1050" stopIfTrue="1" operator="equal">
      <formula>"absent(e)"</formula>
    </cfRule>
    <cfRule type="cellIs" dxfId="253" priority="1051" stopIfTrue="1" operator="equal">
      <formula>"incomplet"</formula>
    </cfRule>
  </conditionalFormatting>
  <conditionalFormatting sqref="AI5">
    <cfRule type="cellIs" dxfId="252" priority="1019" stopIfTrue="1" operator="lessThan">
      <formula>4</formula>
    </cfRule>
    <cfRule type="cellIs" dxfId="251" priority="1020" stopIfTrue="1" operator="equal">
      <formula>"absent(e)"</formula>
    </cfRule>
    <cfRule type="cellIs" dxfId="250" priority="1021" stopIfTrue="1" operator="equal">
      <formula>"incomplet"</formula>
    </cfRule>
  </conditionalFormatting>
  <conditionalFormatting sqref="BK47">
    <cfRule type="cellIs" dxfId="249" priority="985" stopIfTrue="1" operator="equal">
      <formula>IF(BK48&lt;&gt;"",BK48,"")</formula>
    </cfRule>
    <cfRule type="cellIs" dxfId="248" priority="986" stopIfTrue="1" operator="lessThan">
      <formula>IF(BK48&lt;&gt;"",BK48,0)</formula>
    </cfRule>
    <cfRule type="cellIs" dxfId="247" priority="987" stopIfTrue="1" operator="greaterThan">
      <formula>IF(BK48&lt;&gt;"",BK48,101)</formula>
    </cfRule>
  </conditionalFormatting>
  <conditionalFormatting sqref="BK5">
    <cfRule type="cellIs" dxfId="246" priority="988" stopIfTrue="1" operator="equal">
      <formula>1</formula>
    </cfRule>
    <cfRule type="cellIs" dxfId="245" priority="989" stopIfTrue="1" operator="equal">
      <formula>9</formula>
    </cfRule>
  </conditionalFormatting>
  <conditionalFormatting sqref="BL5:BP5">
    <cfRule type="cellIs" dxfId="244" priority="877" stopIfTrue="1" operator="equal">
      <formula>1</formula>
    </cfRule>
    <cfRule type="cellIs" dxfId="243" priority="878" stopIfTrue="1" operator="equal">
      <formula>9</formula>
    </cfRule>
  </conditionalFormatting>
  <conditionalFormatting sqref="BQ5">
    <cfRule type="cellIs" dxfId="242" priority="875" stopIfTrue="1" operator="equal">
      <formula>1</formula>
    </cfRule>
    <cfRule type="cellIs" dxfId="241" priority="876" stopIfTrue="1" operator="equal">
      <formula>9</formula>
    </cfRule>
  </conditionalFormatting>
  <conditionalFormatting sqref="BR5:BT5">
    <cfRule type="cellIs" dxfId="240" priority="873" stopIfTrue="1" operator="equal">
      <formula>1</formula>
    </cfRule>
    <cfRule type="cellIs" dxfId="239" priority="874" stopIfTrue="1" operator="equal">
      <formula>9</formula>
    </cfRule>
  </conditionalFormatting>
  <conditionalFormatting sqref="BJ5">
    <cfRule type="cellIs" dxfId="238" priority="777" stopIfTrue="1" operator="equal">
      <formula>1</formula>
    </cfRule>
    <cfRule type="cellIs" dxfId="237" priority="778" stopIfTrue="1" operator="equal">
      <formula>9</formula>
    </cfRule>
    <cfRule type="cellIs" dxfId="236" priority="779" stopIfTrue="1" operator="equal">
      <formula>8</formula>
    </cfRule>
  </conditionalFormatting>
  <conditionalFormatting sqref="BW5:CE5">
    <cfRule type="cellIs" dxfId="235" priority="650" stopIfTrue="1" operator="between">
      <formula>1</formula>
      <formula>2</formula>
    </cfRule>
    <cfRule type="cellIs" dxfId="234" priority="651" stopIfTrue="1" operator="equal">
      <formula>9</formula>
    </cfRule>
    <cfRule type="cellIs" dxfId="233" priority="652" stopIfTrue="1" operator="equal">
      <formula>8</formula>
    </cfRule>
  </conditionalFormatting>
  <conditionalFormatting sqref="AZ5">
    <cfRule type="cellIs" dxfId="232" priority="370" stopIfTrue="1" operator="lessThan">
      <formula>0.5</formula>
    </cfRule>
    <cfRule type="cellIs" dxfId="231" priority="371" stopIfTrue="1" operator="equal">
      <formula>"absent(e)"</formula>
    </cfRule>
    <cfRule type="cellIs" dxfId="230" priority="372" stopIfTrue="1" operator="equal">
      <formula>"incomplet"</formula>
    </cfRule>
  </conditionalFormatting>
  <conditionalFormatting sqref="Q5">
    <cfRule type="cellIs" dxfId="229" priority="425" stopIfTrue="1" operator="lessThan">
      <formula>6</formula>
    </cfRule>
    <cfRule type="cellIs" dxfId="228" priority="426" stopIfTrue="1" operator="equal">
      <formula>"absent(e)"</formula>
    </cfRule>
    <cfRule type="cellIs" dxfId="227" priority="427" stopIfTrue="1" operator="equal">
      <formula>"incomplet"</formula>
    </cfRule>
  </conditionalFormatting>
  <conditionalFormatting sqref="R5">
    <cfRule type="cellIs" dxfId="226" priority="428" stopIfTrue="1" operator="lessThan">
      <formula>0.5</formula>
    </cfRule>
    <cfRule type="cellIs" dxfId="225" priority="429" stopIfTrue="1" operator="equal">
      <formula>"absent(e)"</formula>
    </cfRule>
    <cfRule type="cellIs" dxfId="224" priority="430" stopIfTrue="1" operator="equal">
      <formula>"incomplet"</formula>
    </cfRule>
  </conditionalFormatting>
  <conditionalFormatting sqref="T5">
    <cfRule type="cellIs" dxfId="223" priority="412" stopIfTrue="1" operator="lessThan">
      <formula>4.5</formula>
    </cfRule>
    <cfRule type="cellIs" dxfId="222" priority="413" stopIfTrue="1" operator="equal">
      <formula>"absent(e)"</formula>
    </cfRule>
    <cfRule type="cellIs" dxfId="221" priority="414" stopIfTrue="1" operator="equal">
      <formula>"incomplet"</formula>
    </cfRule>
  </conditionalFormatting>
  <conditionalFormatting sqref="U5">
    <cfRule type="cellIs" dxfId="220" priority="415" stopIfTrue="1" operator="lessThan">
      <formula>0.5</formula>
    </cfRule>
    <cfRule type="cellIs" dxfId="219" priority="416" stopIfTrue="1" operator="equal">
      <formula>"absent(e)"</formula>
    </cfRule>
    <cfRule type="cellIs" dxfId="218" priority="417" stopIfTrue="1" operator="equal">
      <formula>"incomplet"</formula>
    </cfRule>
  </conditionalFormatting>
  <conditionalFormatting sqref="W5">
    <cfRule type="cellIs" dxfId="217" priority="400" stopIfTrue="1" operator="lessThan">
      <formula>7.5</formula>
    </cfRule>
    <cfRule type="cellIs" dxfId="216" priority="401" stopIfTrue="1" operator="equal">
      <formula>"absent(e)"</formula>
    </cfRule>
    <cfRule type="cellIs" dxfId="215" priority="402" stopIfTrue="1" operator="equal">
      <formula>"incomplet"</formula>
    </cfRule>
  </conditionalFormatting>
  <conditionalFormatting sqref="X5">
    <cfRule type="cellIs" dxfId="214" priority="403" stopIfTrue="1" operator="lessThan">
      <formula>0.5</formula>
    </cfRule>
    <cfRule type="cellIs" dxfId="213" priority="404" stopIfTrue="1" operator="equal">
      <formula>"absent(e)"</formula>
    </cfRule>
    <cfRule type="cellIs" dxfId="212" priority="405" stopIfTrue="1" operator="equal">
      <formula>"incomplet"</formula>
    </cfRule>
  </conditionalFormatting>
  <conditionalFormatting sqref="Z5">
    <cfRule type="cellIs" dxfId="211" priority="388" stopIfTrue="1" operator="lessThan">
      <formula>1</formula>
    </cfRule>
    <cfRule type="cellIs" dxfId="210" priority="389" stopIfTrue="1" operator="equal">
      <formula>"absent(e)"</formula>
    </cfRule>
    <cfRule type="cellIs" dxfId="209" priority="390" stopIfTrue="1" operator="equal">
      <formula>"incomplet"</formula>
    </cfRule>
  </conditionalFormatting>
  <conditionalFormatting sqref="AA5">
    <cfRule type="cellIs" dxfId="208" priority="391" stopIfTrue="1" operator="lessThan">
      <formula>0.5</formula>
    </cfRule>
    <cfRule type="cellIs" dxfId="207" priority="392" stopIfTrue="1" operator="equal">
      <formula>"absent(e)"</formula>
    </cfRule>
    <cfRule type="cellIs" dxfId="206" priority="393" stopIfTrue="1" operator="equal">
      <formula>"incomplet"</formula>
    </cfRule>
  </conditionalFormatting>
  <conditionalFormatting sqref="AW47:AX47">
    <cfRule type="cellIs" dxfId="205" priority="376" stopIfTrue="1" operator="equal">
      <formula>IF(AW48&lt;&gt;"",AW48,"")</formula>
    </cfRule>
    <cfRule type="cellIs" dxfId="204" priority="377" stopIfTrue="1" operator="lessThan">
      <formula>IF(AW48&lt;&gt;"",AW48,0)</formula>
    </cfRule>
    <cfRule type="cellIs" dxfId="203" priority="378" stopIfTrue="1" operator="greaterThan">
      <formula>IF(AW48&lt;&gt;"",AW48,101)</formula>
    </cfRule>
  </conditionalFormatting>
  <conditionalFormatting sqref="AW5">
    <cfRule type="cellIs" dxfId="202" priority="379" stopIfTrue="1" operator="between">
      <formula>1</formula>
      <formula>2</formula>
    </cfRule>
    <cfRule type="cellIs" dxfId="201" priority="380" stopIfTrue="1" operator="equal">
      <formula>9</formula>
    </cfRule>
    <cfRule type="cellIs" dxfId="200" priority="381" stopIfTrue="1" operator="equal">
      <formula>8</formula>
    </cfRule>
  </conditionalFormatting>
  <conditionalFormatting sqref="AY5">
    <cfRule type="cellIs" dxfId="199" priority="373" stopIfTrue="1" operator="lessThan">
      <formula>1</formula>
    </cfRule>
    <cfRule type="cellIs" dxfId="198" priority="374" stopIfTrue="1" operator="equal">
      <formula>"absent(e)"</formula>
    </cfRule>
    <cfRule type="cellIs" dxfId="197" priority="375" stopIfTrue="1" operator="equal">
      <formula>"incomplet"</formula>
    </cfRule>
  </conditionalFormatting>
  <conditionalFormatting sqref="AX5">
    <cfRule type="cellIs" dxfId="196" priority="361" stopIfTrue="1" operator="between">
      <formula>1</formula>
      <formula>2</formula>
    </cfRule>
    <cfRule type="cellIs" dxfId="195" priority="362" stopIfTrue="1" operator="equal">
      <formula>9</formula>
    </cfRule>
    <cfRule type="cellIs" dxfId="194" priority="363" stopIfTrue="1" operator="equal">
      <formula>8</formula>
    </cfRule>
  </conditionalFormatting>
  <conditionalFormatting sqref="AT47">
    <cfRule type="cellIs" dxfId="193" priority="340" stopIfTrue="1" operator="equal">
      <formula>IF(AT48&lt;&gt;"",AT48,"")</formula>
    </cfRule>
    <cfRule type="cellIs" dxfId="192" priority="341" stopIfTrue="1" operator="lessThan">
      <formula>IF(AT48&lt;&gt;"",AT48,0)</formula>
    </cfRule>
    <cfRule type="cellIs" dxfId="191" priority="342" stopIfTrue="1" operator="greaterThan">
      <formula>IF(AT48&lt;&gt;"",AT48,101)</formula>
    </cfRule>
  </conditionalFormatting>
  <conditionalFormatting sqref="AT5">
    <cfRule type="cellIs" dxfId="190" priority="337" stopIfTrue="1" operator="between">
      <formula>1</formula>
      <formula>2</formula>
    </cfRule>
    <cfRule type="cellIs" dxfId="189" priority="338" stopIfTrue="1" operator="equal">
      <formula>9</formula>
    </cfRule>
    <cfRule type="cellIs" dxfId="188" priority="339" stopIfTrue="1" operator="equal">
      <formula>8</formula>
    </cfRule>
  </conditionalFormatting>
  <conditionalFormatting sqref="AS47">
    <cfRule type="cellIs" dxfId="187" priority="331" stopIfTrue="1" operator="equal">
      <formula>IF(AS48&lt;&gt;"",AS48,"")</formula>
    </cfRule>
    <cfRule type="cellIs" dxfId="186" priority="332" stopIfTrue="1" operator="lessThan">
      <formula>IF(AS48&lt;&gt;"",AS48,0)</formula>
    </cfRule>
    <cfRule type="cellIs" dxfId="185" priority="333" stopIfTrue="1" operator="greaterThan">
      <formula>IF(AS48&lt;&gt;"",AS48,101)</formula>
    </cfRule>
  </conditionalFormatting>
  <conditionalFormatting sqref="AS5">
    <cfRule type="cellIs" dxfId="184" priority="328" stopIfTrue="1" operator="between">
      <formula>1</formula>
      <formula>2</formula>
    </cfRule>
    <cfRule type="cellIs" dxfId="183" priority="329" stopIfTrue="1" operator="equal">
      <formula>9</formula>
    </cfRule>
    <cfRule type="cellIs" dxfId="182" priority="330" stopIfTrue="1" operator="equal">
      <formula>8</formula>
    </cfRule>
  </conditionalFormatting>
  <conditionalFormatting sqref="CH47:CL47">
    <cfRule type="cellIs" dxfId="181" priority="287" stopIfTrue="1" operator="equal">
      <formula>IF(CH48&lt;&gt;"",CH48,"")</formula>
    </cfRule>
    <cfRule type="cellIs" dxfId="180" priority="288" stopIfTrue="1" operator="lessThan">
      <formula>IF(CH48&lt;&gt;"",CH48,0)</formula>
    </cfRule>
    <cfRule type="cellIs" dxfId="179" priority="289" stopIfTrue="1" operator="greaterThan">
      <formula>IF(CH48&lt;&gt;"",CH48,101)</formula>
    </cfRule>
  </conditionalFormatting>
  <conditionalFormatting sqref="CW5">
    <cfRule type="cellIs" dxfId="178" priority="281" stopIfTrue="1" operator="lessThan">
      <formula>7.5</formula>
    </cfRule>
    <cfRule type="cellIs" dxfId="177" priority="282" stopIfTrue="1" operator="equal">
      <formula>"absent(e)"</formula>
    </cfRule>
    <cfRule type="cellIs" dxfId="176" priority="283" stopIfTrue="1" operator="equal">
      <formula>"incomplet"</formula>
    </cfRule>
  </conditionalFormatting>
  <conditionalFormatting sqref="CX5">
    <cfRule type="cellIs" dxfId="175" priority="284" stopIfTrue="1" operator="lessThan">
      <formula>0.5</formula>
    </cfRule>
    <cfRule type="cellIs" dxfId="174" priority="285" stopIfTrue="1" operator="equal">
      <formula>"absent(e)"</formula>
    </cfRule>
    <cfRule type="cellIs" dxfId="173" priority="286" stopIfTrue="1" operator="equal">
      <formula>"incomplet"</formula>
    </cfRule>
  </conditionalFormatting>
  <conditionalFormatting sqref="CM47:CN47 CU47:CV47">
    <cfRule type="cellIs" dxfId="172" priority="278" stopIfTrue="1" operator="equal">
      <formula>IF(CM48&lt;&gt;"",CM48,"")</formula>
    </cfRule>
    <cfRule type="cellIs" dxfId="171" priority="279" stopIfTrue="1" operator="lessThan">
      <formula>IF(CM48&lt;&gt;"",CM48,0)</formula>
    </cfRule>
    <cfRule type="cellIs" dxfId="170" priority="280" stopIfTrue="1" operator="greaterThan">
      <formula>IF(CM48&lt;&gt;"",CM48,101)</formula>
    </cfRule>
  </conditionalFormatting>
  <conditionalFormatting sqref="CH5:CN5">
    <cfRule type="cellIs" dxfId="169" priority="275" stopIfTrue="1" operator="between">
      <formula>1</formula>
      <formula>2</formula>
    </cfRule>
    <cfRule type="cellIs" dxfId="168" priority="276" stopIfTrue="1" operator="equal">
      <formula>9</formula>
    </cfRule>
    <cfRule type="cellIs" dxfId="167" priority="277" stopIfTrue="1" operator="equal">
      <formula>8</formula>
    </cfRule>
  </conditionalFormatting>
  <conditionalFormatting sqref="CO47:CP47">
    <cfRule type="cellIs" dxfId="166" priority="263" stopIfTrue="1" operator="equal">
      <formula>IF(CO48&lt;&gt;"",CO48,"")</formula>
    </cfRule>
    <cfRule type="cellIs" dxfId="165" priority="264" stopIfTrue="1" operator="lessThan">
      <formula>IF(CO48&lt;&gt;"",CO48,0)</formula>
    </cfRule>
    <cfRule type="cellIs" dxfId="164" priority="265" stopIfTrue="1" operator="greaterThan">
      <formula>IF(CO48&lt;&gt;"",CO48,101)</formula>
    </cfRule>
  </conditionalFormatting>
  <conditionalFormatting sqref="CO5">
    <cfRule type="cellIs" dxfId="163" priority="260" stopIfTrue="1" operator="between">
      <formula>1</formula>
      <formula>2</formula>
    </cfRule>
    <cfRule type="cellIs" dxfId="162" priority="261" stopIfTrue="1" operator="equal">
      <formula>9</formula>
    </cfRule>
    <cfRule type="cellIs" dxfId="161" priority="262" stopIfTrue="1" operator="equal">
      <formula>8</formula>
    </cfRule>
  </conditionalFormatting>
  <conditionalFormatting sqref="CQ47:CR47">
    <cfRule type="cellIs" dxfId="160" priority="254" stopIfTrue="1" operator="equal">
      <formula>IF(CQ48&lt;&gt;"",CQ48,"")</formula>
    </cfRule>
    <cfRule type="cellIs" dxfId="159" priority="255" stopIfTrue="1" operator="lessThan">
      <formula>IF(CQ48&lt;&gt;"",CQ48,0)</formula>
    </cfRule>
    <cfRule type="cellIs" dxfId="158" priority="256" stopIfTrue="1" operator="greaterThan">
      <formula>IF(CQ48&lt;&gt;"",CQ48,101)</formula>
    </cfRule>
  </conditionalFormatting>
  <conditionalFormatting sqref="CR5">
    <cfRule type="cellIs" dxfId="157" priority="251" stopIfTrue="1" operator="between">
      <formula>1</formula>
      <formula>2</formula>
    </cfRule>
    <cfRule type="cellIs" dxfId="156" priority="252" stopIfTrue="1" operator="equal">
      <formula>9</formula>
    </cfRule>
    <cfRule type="cellIs" dxfId="155" priority="253" stopIfTrue="1" operator="equal">
      <formula>8</formula>
    </cfRule>
  </conditionalFormatting>
  <conditionalFormatting sqref="CS47:CT47">
    <cfRule type="cellIs" dxfId="154" priority="245" stopIfTrue="1" operator="equal">
      <formula>IF(CS48&lt;&gt;"",CS48,"")</formula>
    </cfRule>
    <cfRule type="cellIs" dxfId="153" priority="246" stopIfTrue="1" operator="lessThan">
      <formula>IF(CS48&lt;&gt;"",CS48,0)</formula>
    </cfRule>
    <cfRule type="cellIs" dxfId="152" priority="247" stopIfTrue="1" operator="greaterThan">
      <formula>IF(CS48&lt;&gt;"",CS48,101)</formula>
    </cfRule>
  </conditionalFormatting>
  <conditionalFormatting sqref="AM6:AR39">
    <cfRule type="cellIs" dxfId="151" priority="96" stopIfTrue="1" operator="between">
      <formula>1</formula>
      <formula>2</formula>
    </cfRule>
    <cfRule type="cellIs" dxfId="150" priority="97" stopIfTrue="1" operator="equal">
      <formula>9</formula>
    </cfRule>
    <cfRule type="cellIs" dxfId="149" priority="98" stopIfTrue="1" operator="equal">
      <formula>8</formula>
    </cfRule>
  </conditionalFormatting>
  <conditionalFormatting sqref="CP5:CQ5">
    <cfRule type="cellIs" dxfId="148" priority="236" stopIfTrue="1" operator="between">
      <formula>1</formula>
      <formula>2</formula>
    </cfRule>
    <cfRule type="cellIs" dxfId="147" priority="237" stopIfTrue="1" operator="equal">
      <formula>9</formula>
    </cfRule>
    <cfRule type="cellIs" dxfId="146" priority="238" stopIfTrue="1" operator="equal">
      <formula>8</formula>
    </cfRule>
  </conditionalFormatting>
  <conditionalFormatting sqref="CS5:CV5">
    <cfRule type="cellIs" dxfId="145" priority="233" stopIfTrue="1" operator="between">
      <formula>1</formula>
      <formula>2</formula>
    </cfRule>
    <cfRule type="cellIs" dxfId="144" priority="234" stopIfTrue="1" operator="equal">
      <formula>9</formula>
    </cfRule>
    <cfRule type="cellIs" dxfId="143" priority="235" stopIfTrue="1" operator="equal">
      <formula>8</formula>
    </cfRule>
  </conditionalFormatting>
  <conditionalFormatting sqref="AW6:AW39">
    <cfRule type="cellIs" dxfId="142" priority="40" stopIfTrue="1" operator="between">
      <formula>1</formula>
      <formula>2</formula>
    </cfRule>
    <cfRule type="cellIs" dxfId="141" priority="41" stopIfTrue="1" operator="equal">
      <formula>9</formula>
    </cfRule>
    <cfRule type="cellIs" dxfId="140" priority="42" stopIfTrue="1" operator="equal">
      <formula>8</formula>
    </cfRule>
  </conditionalFormatting>
  <conditionalFormatting sqref="AT6:AT39">
    <cfRule type="cellIs" dxfId="139" priority="28" stopIfTrue="1" operator="between">
      <formula>1</formula>
      <formula>2</formula>
    </cfRule>
    <cfRule type="cellIs" dxfId="138" priority="29" stopIfTrue="1" operator="equal">
      <formula>9</formula>
    </cfRule>
    <cfRule type="cellIs" dxfId="137" priority="30" stopIfTrue="1" operator="equal">
      <formula>8</formula>
    </cfRule>
  </conditionalFormatting>
  <conditionalFormatting sqref="AS6:AS39">
    <cfRule type="cellIs" dxfId="136" priority="25" stopIfTrue="1" operator="between">
      <formula>1</formula>
      <formula>2</formula>
    </cfRule>
    <cfRule type="cellIs" dxfId="135" priority="26" stopIfTrue="1" operator="equal">
      <formula>9</formula>
    </cfRule>
    <cfRule type="cellIs" dxfId="134" priority="27" stopIfTrue="1" operator="equal">
      <formula>8</formula>
    </cfRule>
  </conditionalFormatting>
  <conditionalFormatting sqref="CO6:CO39">
    <cfRule type="cellIs" dxfId="133" priority="13" stopIfTrue="1" operator="between">
      <formula>1</formula>
      <formula>2</formula>
    </cfRule>
    <cfRule type="cellIs" dxfId="132" priority="14" stopIfTrue="1" operator="equal">
      <formula>9</formula>
    </cfRule>
    <cfRule type="cellIs" dxfId="131" priority="15" stopIfTrue="1" operator="equal">
      <formula>8</formula>
    </cfRule>
  </conditionalFormatting>
  <conditionalFormatting sqref="CR6:CR39">
    <cfRule type="cellIs" dxfId="130" priority="10" stopIfTrue="1" operator="between">
      <formula>1</formula>
      <formula>2</formula>
    </cfRule>
    <cfRule type="cellIs" dxfId="129" priority="11" stopIfTrue="1" operator="equal">
      <formula>9</formula>
    </cfRule>
    <cfRule type="cellIs" dxfId="128" priority="12" stopIfTrue="1" operator="equal">
      <formula>8</formula>
    </cfRule>
  </conditionalFormatting>
  <conditionalFormatting sqref="CP6:CQ39">
    <cfRule type="cellIs" dxfId="127" priority="7" stopIfTrue="1" operator="between">
      <formula>1</formula>
      <formula>2</formula>
    </cfRule>
    <cfRule type="cellIs" dxfId="126" priority="8" stopIfTrue="1" operator="equal">
      <formula>9</formula>
    </cfRule>
    <cfRule type="cellIs" dxfId="125" priority="9" stopIfTrue="1" operator="equal">
      <formula>8</formula>
    </cfRule>
  </conditionalFormatting>
  <conditionalFormatting sqref="CS6:CV39">
    <cfRule type="cellIs" dxfId="124" priority="4" stopIfTrue="1" operator="between">
      <formula>1</formula>
      <formula>2</formula>
    </cfRule>
    <cfRule type="cellIs" dxfId="123" priority="5" stopIfTrue="1" operator="equal">
      <formula>9</formula>
    </cfRule>
    <cfRule type="cellIs" dxfId="122" priority="6" stopIfTrue="1" operator="equal">
      <formula>8</formula>
    </cfRule>
  </conditionalFormatting>
  <conditionalFormatting sqref="AL6:AL39">
    <cfRule type="cellIs" dxfId="121" priority="129" stopIfTrue="1" operator="between">
      <formula>1</formula>
      <formula>2</formula>
    </cfRule>
    <cfRule type="cellIs" dxfId="120" priority="130" stopIfTrue="1" operator="equal">
      <formula>9</formula>
    </cfRule>
    <cfRule type="cellIs" dxfId="119" priority="131" stopIfTrue="1" operator="equal">
      <formula>8</formula>
    </cfRule>
  </conditionalFormatting>
  <conditionalFormatting sqref="BI6:BI39">
    <cfRule type="cellIs" dxfId="118" priority="132" stopIfTrue="1" operator="equal">
      <formula>1</formula>
    </cfRule>
    <cfRule type="cellIs" dxfId="117" priority="133" stopIfTrue="1" operator="equal">
      <formula>9</formula>
    </cfRule>
    <cfRule type="cellIs" dxfId="116" priority="134" stopIfTrue="1" operator="equal">
      <formula>8</formula>
    </cfRule>
  </conditionalFormatting>
  <conditionalFormatting sqref="N6:N39">
    <cfRule type="cellIs" dxfId="115" priority="135" stopIfTrue="1" operator="lessThan">
      <formula>3</formula>
    </cfRule>
    <cfRule type="cellIs" dxfId="114" priority="136" stopIfTrue="1" operator="equal">
      <formula>"absent(e)"</formula>
    </cfRule>
    <cfRule type="cellIs" dxfId="113" priority="137" stopIfTrue="1" operator="equal">
      <formula>"incomplet"</formula>
    </cfRule>
  </conditionalFormatting>
  <conditionalFormatting sqref="L6:L39 O6:O39">
    <cfRule type="cellIs" dxfId="112" priority="138" stopIfTrue="1" operator="lessThan">
      <formula>0.5</formula>
    </cfRule>
    <cfRule type="cellIs" dxfId="111" priority="139" stopIfTrue="1" operator="equal">
      <formula>"absent(e)"</formula>
    </cfRule>
    <cfRule type="cellIs" dxfId="110" priority="140" stopIfTrue="1" operator="equal">
      <formula>"incomplet"</formula>
    </cfRule>
  </conditionalFormatting>
  <conditionalFormatting sqref="K6:K39">
    <cfRule type="cellIs" dxfId="109" priority="141" stopIfTrue="1" operator="lessThan">
      <formula>4.5</formula>
    </cfRule>
    <cfRule type="cellIs" dxfId="108" priority="142" stopIfTrue="1" operator="equal">
      <formula>"absent(e)"</formula>
    </cfRule>
    <cfRule type="cellIs" dxfId="107" priority="143" stopIfTrue="1" operator="equal">
      <formula>"incomplet"</formula>
    </cfRule>
  </conditionalFormatting>
  <conditionalFormatting sqref="H6:H39">
    <cfRule type="cellIs" dxfId="106" priority="144" stopIfTrue="1" operator="lessThan">
      <formula>19.5</formula>
    </cfRule>
    <cfRule type="cellIs" dxfId="105" priority="145" stopIfTrue="1" operator="equal">
      <formula>"absent(e)"</formula>
    </cfRule>
    <cfRule type="cellIs" dxfId="104" priority="146" stopIfTrue="1" operator="equal">
      <formula>"incomplet"</formula>
    </cfRule>
  </conditionalFormatting>
  <conditionalFormatting sqref="AV6:AV39 BH6:BH39">
    <cfRule type="cellIs" dxfId="103" priority="123" stopIfTrue="1" operator="lessThan">
      <formula>0.5</formula>
    </cfRule>
    <cfRule type="cellIs" dxfId="102" priority="124" stopIfTrue="1" operator="equal">
      <formula>"absent(e)"</formula>
    </cfRule>
    <cfRule type="cellIs" dxfId="101" priority="125" stopIfTrue="1" operator="equal">
      <formula>"incomplet"</formula>
    </cfRule>
  </conditionalFormatting>
  <conditionalFormatting sqref="AU6:AU39">
    <cfRule type="cellIs" dxfId="100" priority="126" stopIfTrue="1" operator="lessThan">
      <formula>3</formula>
    </cfRule>
    <cfRule type="cellIs" dxfId="99" priority="127" stopIfTrue="1" operator="equal">
      <formula>"absent(e)"</formula>
    </cfRule>
    <cfRule type="cellIs" dxfId="98" priority="128" stopIfTrue="1" operator="equal">
      <formula>"incomplet"</formula>
    </cfRule>
  </conditionalFormatting>
  <conditionalFormatting sqref="AD6:AF39">
    <cfRule type="cellIs" dxfId="97" priority="117" stopIfTrue="1" operator="lessThan">
      <formula>0.5</formula>
    </cfRule>
    <cfRule type="cellIs" dxfId="96" priority="118" stopIfTrue="1" operator="equal">
      <formula>"absent(e)"</formula>
    </cfRule>
    <cfRule type="cellIs" dxfId="95" priority="119" stopIfTrue="1" operator="equal">
      <formula>"incomplet"</formula>
    </cfRule>
  </conditionalFormatting>
  <conditionalFormatting sqref="AC6:AC39">
    <cfRule type="cellIs" dxfId="94" priority="120" stopIfTrue="1" operator="lessThan">
      <formula>4</formula>
    </cfRule>
    <cfRule type="cellIs" dxfId="93" priority="121" stopIfTrue="1" operator="equal">
      <formula>"absent(e)"</formula>
    </cfRule>
    <cfRule type="cellIs" dxfId="92" priority="122" stopIfTrue="1" operator="equal">
      <formula>"incomplet"</formula>
    </cfRule>
  </conditionalFormatting>
  <conditionalFormatting sqref="BV6:BV39">
    <cfRule type="cellIs" dxfId="91" priority="114" stopIfTrue="1" operator="lessThan">
      <formula>0.5</formula>
    </cfRule>
    <cfRule type="cellIs" dxfId="90" priority="115" stopIfTrue="1" operator="equal">
      <formula>"absent(e)"</formula>
    </cfRule>
    <cfRule type="cellIs" dxfId="89" priority="116" stopIfTrue="1" operator="equal">
      <formula>"incomplet"</formula>
    </cfRule>
  </conditionalFormatting>
  <conditionalFormatting sqref="AH6:AH39">
    <cfRule type="cellIs" dxfId="88" priority="111" stopIfTrue="1" operator="lessThan">
      <formula>0.5</formula>
    </cfRule>
    <cfRule type="cellIs" dxfId="87" priority="112" stopIfTrue="1" operator="equal">
      <formula>"absent(e)"</formula>
    </cfRule>
    <cfRule type="cellIs" dxfId="86" priority="113" stopIfTrue="1" operator="equal">
      <formula>"incomplet"</formula>
    </cfRule>
  </conditionalFormatting>
  <conditionalFormatting sqref="CF6:CF39">
    <cfRule type="cellIs" dxfId="85" priority="105" stopIfTrue="1" operator="lessThan">
      <formula>4.5</formula>
    </cfRule>
    <cfRule type="cellIs" dxfId="84" priority="106" stopIfTrue="1" operator="equal">
      <formula>"absent(e)"</formula>
    </cfRule>
    <cfRule type="cellIs" dxfId="83" priority="107" stopIfTrue="1" operator="equal">
      <formula>"incomplet"</formula>
    </cfRule>
  </conditionalFormatting>
  <conditionalFormatting sqref="CG6:CG39">
    <cfRule type="cellIs" dxfId="82" priority="108" stopIfTrue="1" operator="lessThan">
      <formula>0.5</formula>
    </cfRule>
    <cfRule type="cellIs" dxfId="81" priority="109" stopIfTrue="1" operator="equal">
      <formula>"absent(e)"</formula>
    </cfRule>
    <cfRule type="cellIs" dxfId="80" priority="110" stopIfTrue="1" operator="equal">
      <formula>"incomplet"</formula>
    </cfRule>
  </conditionalFormatting>
  <conditionalFormatting sqref="AJ6:AJ39">
    <cfRule type="cellIs" dxfId="79" priority="102" stopIfTrue="1" operator="lessThan">
      <formula>0.5</formula>
    </cfRule>
    <cfRule type="cellIs" dxfId="78" priority="103" stopIfTrue="1" operator="equal">
      <formula>"absent(e)"</formula>
    </cfRule>
    <cfRule type="cellIs" dxfId="77" priority="104" stopIfTrue="1" operator="equal">
      <formula>"incomplet"</formula>
    </cfRule>
  </conditionalFormatting>
  <conditionalFormatting sqref="BA6:BA39">
    <cfRule type="cellIs" dxfId="76" priority="99" stopIfTrue="1" operator="between">
      <formula>1</formula>
      <formula>2</formula>
    </cfRule>
    <cfRule type="cellIs" dxfId="75" priority="100" stopIfTrue="1" operator="equal">
      <formula>9</formula>
    </cfRule>
    <cfRule type="cellIs" dxfId="74" priority="101" stopIfTrue="1" operator="equal">
      <formula>8</formula>
    </cfRule>
  </conditionalFormatting>
  <conditionalFormatting sqref="BB6:BF39">
    <cfRule type="cellIs" dxfId="73" priority="93" stopIfTrue="1" operator="between">
      <formula>1</formula>
      <formula>2</formula>
    </cfRule>
    <cfRule type="cellIs" dxfId="72" priority="94" stopIfTrue="1" operator="equal">
      <formula>9</formula>
    </cfRule>
    <cfRule type="cellIs" dxfId="71" priority="95" stopIfTrue="1" operator="equal">
      <formula>8</formula>
    </cfRule>
  </conditionalFormatting>
  <conditionalFormatting sqref="BU6:BU39">
    <cfRule type="cellIs" dxfId="70" priority="90" stopIfTrue="1" operator="lessThan">
      <formula>6</formula>
    </cfRule>
    <cfRule type="cellIs" dxfId="69" priority="91" stopIfTrue="1" operator="equal">
      <formula>"absent(e)"</formula>
    </cfRule>
    <cfRule type="cellIs" dxfId="68" priority="92" stopIfTrue="1" operator="equal">
      <formula>"incomplet"</formula>
    </cfRule>
  </conditionalFormatting>
  <conditionalFormatting sqref="BG6:BG39">
    <cfRule type="cellIs" dxfId="67" priority="87" stopIfTrue="1" operator="lessThan">
      <formula>3</formula>
    </cfRule>
    <cfRule type="cellIs" dxfId="66" priority="88" stopIfTrue="1" operator="equal">
      <formula>"absent(e)"</formula>
    </cfRule>
    <cfRule type="cellIs" dxfId="65" priority="89" stopIfTrue="1" operator="equal">
      <formula>"incomplet"</formula>
    </cfRule>
  </conditionalFormatting>
  <conditionalFormatting sqref="AG6:AG39">
    <cfRule type="cellIs" dxfId="64" priority="84" stopIfTrue="1" operator="lessThan">
      <formula>3</formula>
    </cfRule>
    <cfRule type="cellIs" dxfId="63" priority="85" stopIfTrue="1" operator="equal">
      <formula>"absent(e)"</formula>
    </cfRule>
    <cfRule type="cellIs" dxfId="62" priority="86" stopIfTrue="1" operator="equal">
      <formula>"incomplet"</formula>
    </cfRule>
  </conditionalFormatting>
  <conditionalFormatting sqref="AI6:AI39">
    <cfRule type="cellIs" dxfId="61" priority="81" stopIfTrue="1" operator="lessThan">
      <formula>4</formula>
    </cfRule>
    <cfRule type="cellIs" dxfId="60" priority="82" stopIfTrue="1" operator="equal">
      <formula>"absent(e)"</formula>
    </cfRule>
    <cfRule type="cellIs" dxfId="59" priority="83" stopIfTrue="1" operator="equal">
      <formula>"incomplet"</formula>
    </cfRule>
  </conditionalFormatting>
  <conditionalFormatting sqref="BK6:BK39">
    <cfRule type="cellIs" dxfId="58" priority="79" stopIfTrue="1" operator="equal">
      <formula>1</formula>
    </cfRule>
    <cfRule type="cellIs" dxfId="57" priority="80" stopIfTrue="1" operator="equal">
      <formula>9</formula>
    </cfRule>
  </conditionalFormatting>
  <conditionalFormatting sqref="BL6:BP39">
    <cfRule type="cellIs" dxfId="56" priority="77" stopIfTrue="1" operator="equal">
      <formula>1</formula>
    </cfRule>
    <cfRule type="cellIs" dxfId="55" priority="78" stopIfTrue="1" operator="equal">
      <formula>9</formula>
    </cfRule>
  </conditionalFormatting>
  <conditionalFormatting sqref="BQ6:BQ39">
    <cfRule type="cellIs" dxfId="54" priority="75" stopIfTrue="1" operator="equal">
      <formula>1</formula>
    </cfRule>
    <cfRule type="cellIs" dxfId="53" priority="76" stopIfTrue="1" operator="equal">
      <formula>9</formula>
    </cfRule>
  </conditionalFormatting>
  <conditionalFormatting sqref="BR6:BT39">
    <cfRule type="cellIs" dxfId="52" priority="73" stopIfTrue="1" operator="equal">
      <formula>1</formula>
    </cfRule>
    <cfRule type="cellIs" dxfId="51" priority="74" stopIfTrue="1" operator="equal">
      <formula>9</formula>
    </cfRule>
  </conditionalFormatting>
  <conditionalFormatting sqref="BJ6:BJ39">
    <cfRule type="cellIs" dxfId="50" priority="70" stopIfTrue="1" operator="equal">
      <formula>1</formula>
    </cfRule>
    <cfRule type="cellIs" dxfId="49" priority="71" stopIfTrue="1" operator="equal">
      <formula>9</formula>
    </cfRule>
    <cfRule type="cellIs" dxfId="48" priority="72" stopIfTrue="1" operator="equal">
      <formula>8</formula>
    </cfRule>
  </conditionalFormatting>
  <conditionalFormatting sqref="BW6:CE39">
    <cfRule type="cellIs" dxfId="47" priority="67" stopIfTrue="1" operator="between">
      <formula>1</formula>
      <formula>2</formula>
    </cfRule>
    <cfRule type="cellIs" dxfId="46" priority="68" stopIfTrue="1" operator="equal">
      <formula>9</formula>
    </cfRule>
    <cfRule type="cellIs" dxfId="45" priority="69" stopIfTrue="1" operator="equal">
      <formula>8</formula>
    </cfRule>
  </conditionalFormatting>
  <conditionalFormatting sqref="Q6:Q39">
    <cfRule type="cellIs" dxfId="44" priority="61" stopIfTrue="1" operator="lessThan">
      <formula>6</formula>
    </cfRule>
    <cfRule type="cellIs" dxfId="43" priority="62" stopIfTrue="1" operator="equal">
      <formula>"absent(e)"</formula>
    </cfRule>
    <cfRule type="cellIs" dxfId="42" priority="63" stopIfTrue="1" operator="equal">
      <formula>"incomplet"</formula>
    </cfRule>
  </conditionalFormatting>
  <conditionalFormatting sqref="R6:R39">
    <cfRule type="cellIs" dxfId="41" priority="64" stopIfTrue="1" operator="lessThan">
      <formula>0.5</formula>
    </cfRule>
    <cfRule type="cellIs" dxfId="40" priority="65" stopIfTrue="1" operator="equal">
      <formula>"absent(e)"</formula>
    </cfRule>
    <cfRule type="cellIs" dxfId="39" priority="66" stopIfTrue="1" operator="equal">
      <formula>"incomplet"</formula>
    </cfRule>
  </conditionalFormatting>
  <conditionalFormatting sqref="T6:T39">
    <cfRule type="cellIs" dxfId="38" priority="55" stopIfTrue="1" operator="lessThan">
      <formula>4.5</formula>
    </cfRule>
    <cfRule type="cellIs" dxfId="37" priority="56" stopIfTrue="1" operator="equal">
      <formula>"absent(e)"</formula>
    </cfRule>
    <cfRule type="cellIs" dxfId="36" priority="57" stopIfTrue="1" operator="equal">
      <formula>"incomplet"</formula>
    </cfRule>
  </conditionalFormatting>
  <conditionalFormatting sqref="U6:U39">
    <cfRule type="cellIs" dxfId="35" priority="58" stopIfTrue="1" operator="lessThan">
      <formula>0.5</formula>
    </cfRule>
    <cfRule type="cellIs" dxfId="34" priority="59" stopIfTrue="1" operator="equal">
      <formula>"absent(e)"</formula>
    </cfRule>
    <cfRule type="cellIs" dxfId="33" priority="60" stopIfTrue="1" operator="equal">
      <formula>"incomplet"</formula>
    </cfRule>
  </conditionalFormatting>
  <conditionalFormatting sqref="W6:W39">
    <cfRule type="cellIs" dxfId="32" priority="49" stopIfTrue="1" operator="lessThan">
      <formula>7.5</formula>
    </cfRule>
    <cfRule type="cellIs" dxfId="31" priority="50" stopIfTrue="1" operator="equal">
      <formula>"absent(e)"</formula>
    </cfRule>
    <cfRule type="cellIs" dxfId="30" priority="51" stopIfTrue="1" operator="equal">
      <formula>"incomplet"</formula>
    </cfRule>
  </conditionalFormatting>
  <conditionalFormatting sqref="X6:X39">
    <cfRule type="cellIs" dxfId="29" priority="52" stopIfTrue="1" operator="lessThan">
      <formula>0.5</formula>
    </cfRule>
    <cfRule type="cellIs" dxfId="28" priority="53" stopIfTrue="1" operator="equal">
      <formula>"absent(e)"</formula>
    </cfRule>
    <cfRule type="cellIs" dxfId="27" priority="54" stopIfTrue="1" operator="equal">
      <formula>"incomplet"</formula>
    </cfRule>
  </conditionalFormatting>
  <conditionalFormatting sqref="Z6:Z39">
    <cfRule type="cellIs" dxfId="26" priority="43" stopIfTrue="1" operator="lessThan">
      <formula>1</formula>
    </cfRule>
    <cfRule type="cellIs" dxfId="25" priority="44" stopIfTrue="1" operator="equal">
      <formula>"absent(e)"</formula>
    </cfRule>
    <cfRule type="cellIs" dxfId="24" priority="45" stopIfTrue="1" operator="equal">
      <formula>"incomplet"</formula>
    </cfRule>
  </conditionalFormatting>
  <conditionalFormatting sqref="AA6:AA39">
    <cfRule type="cellIs" dxfId="23" priority="46" stopIfTrue="1" operator="lessThan">
      <formula>0.5</formula>
    </cfRule>
    <cfRule type="cellIs" dxfId="22" priority="47" stopIfTrue="1" operator="equal">
      <formula>"absent(e)"</formula>
    </cfRule>
    <cfRule type="cellIs" dxfId="21" priority="48" stopIfTrue="1" operator="equal">
      <formula>"incomplet"</formula>
    </cfRule>
  </conditionalFormatting>
  <conditionalFormatting sqref="AZ6:AZ39">
    <cfRule type="cellIs" dxfId="20" priority="34" stopIfTrue="1" operator="lessThan">
      <formula>0.5</formula>
    </cfRule>
    <cfRule type="cellIs" dxfId="19" priority="35" stopIfTrue="1" operator="equal">
      <formula>"absent(e)"</formula>
    </cfRule>
    <cfRule type="cellIs" dxfId="18" priority="36" stopIfTrue="1" operator="equal">
      <formula>"incomplet"</formula>
    </cfRule>
  </conditionalFormatting>
  <conditionalFormatting sqref="AY6:AY39">
    <cfRule type="cellIs" dxfId="17" priority="37" stopIfTrue="1" operator="lessThan">
      <formula>1</formula>
    </cfRule>
    <cfRule type="cellIs" dxfId="16" priority="38" stopIfTrue="1" operator="equal">
      <formula>"absent(e)"</formula>
    </cfRule>
    <cfRule type="cellIs" dxfId="15" priority="39" stopIfTrue="1" operator="equal">
      <formula>"incomplet"</formula>
    </cfRule>
  </conditionalFormatting>
  <conditionalFormatting sqref="AX6:AX39">
    <cfRule type="cellIs" dxfId="14" priority="31" stopIfTrue="1" operator="between">
      <formula>1</formula>
      <formula>2</formula>
    </cfRule>
    <cfRule type="cellIs" dxfId="13" priority="32" stopIfTrue="1" operator="equal">
      <formula>9</formula>
    </cfRule>
    <cfRule type="cellIs" dxfId="12" priority="33" stopIfTrue="1" operator="equal">
      <formula>8</formula>
    </cfRule>
  </conditionalFormatting>
  <conditionalFormatting sqref="CW6:CW39">
    <cfRule type="cellIs" dxfId="11" priority="19" stopIfTrue="1" operator="lessThan">
      <formula>7.5</formula>
    </cfRule>
    <cfRule type="cellIs" dxfId="10" priority="20" stopIfTrue="1" operator="equal">
      <formula>"absent(e)"</formula>
    </cfRule>
    <cfRule type="cellIs" dxfId="9" priority="21" stopIfTrue="1" operator="equal">
      <formula>"incomplet"</formula>
    </cfRule>
  </conditionalFormatting>
  <conditionalFormatting sqref="CX6:CX39">
    <cfRule type="cellIs" dxfId="8" priority="22" stopIfTrue="1" operator="lessThan">
      <formula>0.5</formula>
    </cfRule>
    <cfRule type="cellIs" dxfId="7" priority="23" stopIfTrue="1" operator="equal">
      <formula>"absent(e)"</formula>
    </cfRule>
    <cfRule type="cellIs" dxfId="6" priority="24" stopIfTrue="1" operator="equal">
      <formula>"incomplet"</formula>
    </cfRule>
  </conditionalFormatting>
  <conditionalFormatting sqref="CH6:CN39">
    <cfRule type="cellIs" dxfId="5" priority="16" stopIfTrue="1" operator="between">
      <formula>1</formula>
      <formula>2</formula>
    </cfRule>
    <cfRule type="cellIs" dxfId="4" priority="17" stopIfTrue="1" operator="equal">
      <formula>9</formula>
    </cfRule>
    <cfRule type="cellIs" dxfId="3" priority="18" stopIfTrue="1" operator="equal">
      <formula>8</formula>
    </cfRule>
  </conditionalFormatting>
  <conditionalFormatting sqref="I6:I39">
    <cfRule type="cellIs" dxfId="2" priority="1" stopIfTrue="1" operator="lessThan">
      <formula>0.5</formula>
    </cfRule>
    <cfRule type="cellIs" dxfId="1" priority="2" stopIfTrue="1" operator="equal">
      <formula>"absent(e)"</formula>
    </cfRule>
    <cfRule type="cellIs" dxfId="0" priority="3" stopIfTrue="1" operator="equal">
      <formula>"incomplet"</formula>
    </cfRule>
  </conditionalFormatting>
  <dataValidations count="1">
    <dataValidation operator="lessThanOrEqual" allowBlank="1" showInputMessage="1" showErrorMessage="1" sqref="O5:O39 AJ5:AJ39 AH5:AH39 AA5:AA39 L5:L39 R5:R39 U5:U39 X5:X39 CX5:CX39 CG5:CG39 AV5:AV39 AZ5:AZ39 BH5:BH39 BV5:BV39 AD5:AF39"/>
  </dataValidations>
  <printOptions headings="1"/>
  <pageMargins left="0.31496062992125984" right="0.27559055118110237" top="0.35433070866141736" bottom="0.43307086614173229" header="0.23622047244094491" footer="0.27559055118110237"/>
  <pageSetup paperSize="9" scale="44" fitToWidth="12" pageOrder="overThenDown" orientation="landscape" horizontalDpi="300" verticalDpi="300" r:id="rId1"/>
  <headerFooter alignWithMargins="0">
    <oddFooter>&amp;LEENC 2018 &amp;A&amp;C4ème qualification&amp;RPage &amp;P / &amp;N</oddFooter>
  </headerFooter>
  <colBreaks count="3" manualBreakCount="3">
    <brk id="27" max="59" man="1"/>
    <brk id="36" max="59" man="1"/>
    <brk id="60" max="5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indexed="26"/>
  </sheetPr>
  <dimension ref="A1:E54"/>
  <sheetViews>
    <sheetView view="pageBreakPreview" zoomScaleNormal="100" zoomScaleSheetLayoutView="100" workbookViewId="0">
      <selection activeCell="E6" sqref="E6"/>
    </sheetView>
  </sheetViews>
  <sheetFormatPr baseColWidth="10" defaultRowHeight="12.75" x14ac:dyDescent="0.2"/>
  <cols>
    <col min="2" max="3" width="9.7109375" customWidth="1"/>
    <col min="4" max="4" width="21.42578125" customWidth="1"/>
    <col min="5" max="5" width="27.85546875" customWidth="1"/>
  </cols>
  <sheetData>
    <row r="1" spans="1:5" x14ac:dyDescent="0.2">
      <c r="A1" s="32" t="s">
        <v>2</v>
      </c>
      <c r="B1" s="32" t="s">
        <v>23</v>
      </c>
      <c r="C1" s="32" t="s">
        <v>24</v>
      </c>
      <c r="D1" s="32" t="s">
        <v>3</v>
      </c>
      <c r="E1" s="182" t="s">
        <v>62</v>
      </c>
    </row>
    <row r="2" spans="1:5" ht="12.75" customHeight="1" x14ac:dyDescent="0.2">
      <c r="A2" s="324">
        <v>1</v>
      </c>
      <c r="B2" s="183" t="str">
        <f>IF('Encodage réponses Es'!$M$47="","",'Encodage réponses Es'!$M$47)</f>
        <v/>
      </c>
      <c r="C2" s="268"/>
      <c r="D2" s="269" t="s">
        <v>74</v>
      </c>
      <c r="E2" s="270" t="s">
        <v>90</v>
      </c>
    </row>
    <row r="3" spans="1:5" ht="12.75" customHeight="1" x14ac:dyDescent="0.2">
      <c r="A3" s="324">
        <v>2</v>
      </c>
      <c r="B3" s="183" t="str">
        <f>IF('Encodage réponses Es'!$N$47="","",'Encodage réponses Es'!$N$47)</f>
        <v/>
      </c>
      <c r="C3" s="172"/>
      <c r="D3" s="269" t="s">
        <v>74</v>
      </c>
      <c r="E3" s="270" t="s">
        <v>90</v>
      </c>
    </row>
    <row r="4" spans="1:5" x14ac:dyDescent="0.2">
      <c r="A4" s="324">
        <v>3</v>
      </c>
      <c r="B4" s="183" t="str">
        <f>IF('Encodage réponses Es'!$O$47="","",'Encodage réponses Es'!$O$47)</f>
        <v/>
      </c>
      <c r="C4" s="172"/>
      <c r="D4" s="269" t="s">
        <v>74</v>
      </c>
      <c r="E4" s="270" t="s">
        <v>90</v>
      </c>
    </row>
    <row r="5" spans="1:5" x14ac:dyDescent="0.2">
      <c r="A5" s="324">
        <v>4</v>
      </c>
      <c r="B5" s="183" t="str">
        <f>IF('Encodage réponses Es'!$P$47="","",'Encodage réponses Es'!$P$47)</f>
        <v/>
      </c>
      <c r="C5" s="172"/>
      <c r="D5" s="269" t="s">
        <v>74</v>
      </c>
      <c r="E5" s="270" t="s">
        <v>90</v>
      </c>
    </row>
    <row r="6" spans="1:5" x14ac:dyDescent="0.2">
      <c r="A6" s="324">
        <v>5</v>
      </c>
      <c r="B6" s="183" t="str">
        <f>IF('Encodage réponses Es'!$Q$47="","",'Encodage réponses Es'!$Q$47)</f>
        <v/>
      </c>
      <c r="C6" s="172"/>
      <c r="D6" s="269" t="s">
        <v>74</v>
      </c>
      <c r="E6" s="271" t="s">
        <v>90</v>
      </c>
    </row>
    <row r="7" spans="1:5" x14ac:dyDescent="0.2">
      <c r="A7" s="324">
        <v>6</v>
      </c>
      <c r="B7" s="183" t="str">
        <f>IF('Encodage réponses Es'!$R$47="","",'Encodage réponses Es'!$R$47)</f>
        <v/>
      </c>
      <c r="C7" s="172"/>
      <c r="D7" s="269" t="s">
        <v>74</v>
      </c>
      <c r="E7" s="328" t="s">
        <v>77</v>
      </c>
    </row>
    <row r="8" spans="1:5" x14ac:dyDescent="0.2">
      <c r="A8" s="324">
        <v>7</v>
      </c>
      <c r="B8" s="183" t="str">
        <f>IF('Encodage réponses Es'!$S$47="","",'Encodage réponses Es'!$S$47)</f>
        <v/>
      </c>
      <c r="C8" s="172"/>
      <c r="D8" s="269" t="s">
        <v>74</v>
      </c>
      <c r="E8" s="328" t="s">
        <v>77</v>
      </c>
    </row>
    <row r="9" spans="1:5" x14ac:dyDescent="0.2">
      <c r="A9" s="324">
        <v>8</v>
      </c>
      <c r="B9" s="183" t="str">
        <f>IF('Encodage réponses Es'!$T$47="","",'Encodage réponses Es'!$T$47)</f>
        <v/>
      </c>
      <c r="C9" s="172"/>
      <c r="D9" s="269" t="s">
        <v>74</v>
      </c>
      <c r="E9" s="328" t="s">
        <v>77</v>
      </c>
    </row>
    <row r="10" spans="1:5" x14ac:dyDescent="0.2">
      <c r="A10" s="324">
        <v>9</v>
      </c>
      <c r="B10" s="183" t="str">
        <f>IF('Encodage réponses Es'!$U$47="","",'Encodage réponses Es'!$U$47)</f>
        <v/>
      </c>
      <c r="C10" s="172"/>
      <c r="D10" s="269" t="s">
        <v>74</v>
      </c>
      <c r="E10" s="328" t="s">
        <v>77</v>
      </c>
    </row>
    <row r="11" spans="1:5" x14ac:dyDescent="0.2">
      <c r="A11" s="324">
        <v>10</v>
      </c>
      <c r="B11" s="183" t="str">
        <f>IF('Encodage réponses Es'!$V$47="","",'Encodage réponses Es'!$V$47)</f>
        <v/>
      </c>
      <c r="C11" s="172"/>
      <c r="D11" s="269" t="s">
        <v>74</v>
      </c>
      <c r="E11" s="328" t="s">
        <v>77</v>
      </c>
    </row>
    <row r="12" spans="1:5" x14ac:dyDescent="0.2">
      <c r="A12" s="324">
        <v>11</v>
      </c>
      <c r="B12" s="183" t="str">
        <f>IF('Encodage réponses Es'!$W$47="","",'Encodage réponses Es'!$W$47)</f>
        <v/>
      </c>
      <c r="C12" s="172"/>
      <c r="D12" s="272" t="s">
        <v>75</v>
      </c>
      <c r="E12" s="328" t="s">
        <v>77</v>
      </c>
    </row>
    <row r="13" spans="1:5" x14ac:dyDescent="0.2">
      <c r="A13" s="324">
        <v>12</v>
      </c>
      <c r="B13" s="183" t="str">
        <f>IF('Encodage réponses Es'!$X$47="","",'Encodage réponses Es'!$X$47)</f>
        <v/>
      </c>
      <c r="C13" s="172"/>
      <c r="D13" s="272" t="s">
        <v>75</v>
      </c>
      <c r="E13" s="328" t="s">
        <v>77</v>
      </c>
    </row>
    <row r="14" spans="1:5" x14ac:dyDescent="0.2">
      <c r="A14" s="324">
        <v>13</v>
      </c>
      <c r="B14" s="183" t="str">
        <f>IF('Encodage réponses Es'!$Y$47="","",'Encodage réponses Es'!$Y$47)</f>
        <v/>
      </c>
      <c r="C14" s="172"/>
      <c r="D14" s="266" t="s">
        <v>74</v>
      </c>
      <c r="E14" s="328" t="s">
        <v>77</v>
      </c>
    </row>
    <row r="15" spans="1:5" x14ac:dyDescent="0.2">
      <c r="A15" s="324">
        <v>14</v>
      </c>
      <c r="B15" s="183" t="str">
        <f>IF('Encodage réponses Es'!$Z$47="","",'Encodage réponses Es'!$Z$47)</f>
        <v/>
      </c>
      <c r="C15" s="172"/>
      <c r="D15" s="266" t="s">
        <v>74</v>
      </c>
      <c r="E15" s="328" t="s">
        <v>77</v>
      </c>
    </row>
    <row r="16" spans="1:5" x14ac:dyDescent="0.2">
      <c r="A16" s="324">
        <v>15</v>
      </c>
      <c r="B16" s="183" t="str">
        <f>IF('Encodage réponses Es'!$AA$47="","",'Encodage réponses Es'!$AA$47)</f>
        <v/>
      </c>
      <c r="C16" s="172"/>
      <c r="D16" s="266" t="s">
        <v>74</v>
      </c>
      <c r="E16" s="327" t="s">
        <v>92</v>
      </c>
    </row>
    <row r="17" spans="1:5" x14ac:dyDescent="0.2">
      <c r="A17" s="324">
        <v>16</v>
      </c>
      <c r="B17" s="183" t="str">
        <f>IF('Encodage réponses Es'!$AB$47="","",'Encodage réponses Es'!$AB$47)</f>
        <v/>
      </c>
      <c r="C17" s="172"/>
      <c r="D17" s="266" t="s">
        <v>74</v>
      </c>
      <c r="E17" s="327" t="s">
        <v>92</v>
      </c>
    </row>
    <row r="18" spans="1:5" x14ac:dyDescent="0.2">
      <c r="A18" s="324">
        <v>17</v>
      </c>
      <c r="B18" s="183" t="str">
        <f>IF('Encodage réponses Es'!$AC$47="","",'Encodage réponses Es'!$AC$47)</f>
        <v/>
      </c>
      <c r="C18" s="172"/>
      <c r="D18" s="266" t="s">
        <v>74</v>
      </c>
      <c r="E18" s="327" t="s">
        <v>92</v>
      </c>
    </row>
    <row r="19" spans="1:5" x14ac:dyDescent="0.2">
      <c r="A19" s="324">
        <v>18</v>
      </c>
      <c r="B19" s="183" t="str">
        <f>IF('Encodage réponses Es'!$AD$47="","",'Encodage réponses Es'!$AD$47)</f>
        <v/>
      </c>
      <c r="C19" s="172"/>
      <c r="D19" s="266" t="s">
        <v>74</v>
      </c>
      <c r="E19" s="329" t="s">
        <v>70</v>
      </c>
    </row>
    <row r="20" spans="1:5" x14ac:dyDescent="0.2">
      <c r="A20" s="324">
        <v>19</v>
      </c>
      <c r="B20" s="183" t="str">
        <f>IF('Encodage réponses Es'!$AE$47="","",'Encodage réponses Es'!$AE$47)</f>
        <v/>
      </c>
      <c r="C20" s="172"/>
      <c r="D20" s="272" t="s">
        <v>75</v>
      </c>
      <c r="E20" s="329" t="s">
        <v>70</v>
      </c>
    </row>
    <row r="21" spans="1:5" x14ac:dyDescent="0.2">
      <c r="A21" s="324">
        <v>20</v>
      </c>
      <c r="B21" s="183" t="str">
        <f>IF('Encodage réponses Es'!$AF$47="","",'Encodage réponses Es'!$AF$47)</f>
        <v/>
      </c>
      <c r="C21" s="172"/>
      <c r="D21" s="326" t="s">
        <v>89</v>
      </c>
      <c r="E21" s="329" t="s">
        <v>70</v>
      </c>
    </row>
    <row r="22" spans="1:5" x14ac:dyDescent="0.2">
      <c r="A22" s="324">
        <v>21</v>
      </c>
      <c r="B22" s="183" t="str">
        <f>IF('Encodage réponses Es'!$AG$47="","",'Encodage réponses Es'!$AG$47)</f>
        <v/>
      </c>
      <c r="C22" s="172"/>
      <c r="D22" s="266" t="s">
        <v>74</v>
      </c>
      <c r="E22" s="270" t="s">
        <v>90</v>
      </c>
    </row>
    <row r="23" spans="1:5" x14ac:dyDescent="0.2">
      <c r="A23" s="324">
        <v>22</v>
      </c>
      <c r="B23" s="183" t="str">
        <f>IF('Encodage réponses Es'!$AH$47="","",'Encodage réponses Es'!$AH$47)</f>
        <v/>
      </c>
      <c r="C23" s="172"/>
      <c r="D23" s="266" t="s">
        <v>74</v>
      </c>
      <c r="E23" s="270" t="s">
        <v>90</v>
      </c>
    </row>
    <row r="24" spans="1:5" x14ac:dyDescent="0.2">
      <c r="A24" s="324">
        <v>23</v>
      </c>
      <c r="B24" s="183" t="str">
        <f>IF('Encodage réponses Es'!$AI$47="","",'Encodage réponses Es'!$AI$47)</f>
        <v/>
      </c>
      <c r="C24" s="172"/>
      <c r="D24" s="266" t="s">
        <v>74</v>
      </c>
      <c r="E24" s="270" t="s">
        <v>90</v>
      </c>
    </row>
    <row r="25" spans="1:5" x14ac:dyDescent="0.2">
      <c r="A25" s="324">
        <v>24</v>
      </c>
      <c r="B25" s="183" t="str">
        <f>IF('Encodage réponses Es'!$AJ$47="","",'Encodage réponses Es'!$AJ$47)</f>
        <v/>
      </c>
      <c r="C25" s="172"/>
      <c r="D25" s="266" t="s">
        <v>74</v>
      </c>
      <c r="E25" s="327" t="s">
        <v>92</v>
      </c>
    </row>
    <row r="26" spans="1:5" x14ac:dyDescent="0.2">
      <c r="A26" s="324">
        <v>25</v>
      </c>
      <c r="B26" s="183" t="str">
        <f>IF('Encodage réponses Es'!$AK$47="","",'Encodage réponses Es'!$AK$47)</f>
        <v/>
      </c>
      <c r="C26" s="172"/>
      <c r="D26" s="266" t="s">
        <v>74</v>
      </c>
      <c r="E26" s="327" t="s">
        <v>92</v>
      </c>
    </row>
    <row r="27" spans="1:5" x14ac:dyDescent="0.2">
      <c r="A27" s="324">
        <v>26</v>
      </c>
      <c r="B27" s="183" t="str">
        <f>IF('Encodage réponses Es'!$AL$47="","",'Encodage réponses Es'!$AL$47)</f>
        <v/>
      </c>
      <c r="C27" s="172"/>
      <c r="D27" s="266" t="s">
        <v>74</v>
      </c>
      <c r="E27" s="327" t="s">
        <v>92</v>
      </c>
    </row>
    <row r="28" spans="1:5" x14ac:dyDescent="0.2">
      <c r="A28" s="324">
        <v>27</v>
      </c>
      <c r="B28" s="183" t="str">
        <f>IF('Encodage réponses Es'!$AM$47="","",'Encodage réponses Es'!$AM$47)</f>
        <v/>
      </c>
      <c r="C28" s="172"/>
      <c r="D28" s="266" t="s">
        <v>74</v>
      </c>
      <c r="E28" s="327" t="s">
        <v>92</v>
      </c>
    </row>
    <row r="29" spans="1:5" x14ac:dyDescent="0.2">
      <c r="A29" s="324">
        <v>28</v>
      </c>
      <c r="B29" s="183" t="str">
        <f>IF('Encodage réponses Es'!$AN$47="","",'Encodage réponses Es'!$AN$47)</f>
        <v/>
      </c>
      <c r="C29" s="172"/>
      <c r="D29" s="266" t="s">
        <v>74</v>
      </c>
      <c r="E29" s="329" t="s">
        <v>70</v>
      </c>
    </row>
    <row r="30" spans="1:5" x14ac:dyDescent="0.2">
      <c r="A30" s="324">
        <v>29</v>
      </c>
      <c r="B30" s="183" t="str">
        <f>IF('Encodage réponses Es'!$AO$47="","",'Encodage réponses Es'!$AO$47)</f>
        <v/>
      </c>
      <c r="C30" s="172"/>
      <c r="D30" s="273" t="s">
        <v>76</v>
      </c>
      <c r="E30" s="328" t="s">
        <v>77</v>
      </c>
    </row>
    <row r="31" spans="1:5" x14ac:dyDescent="0.2">
      <c r="A31" s="324">
        <v>30</v>
      </c>
      <c r="B31" s="183" t="str">
        <f>IF('Encodage réponses Es'!$AP$47="","",'Encodage réponses Es'!$AP$47)</f>
        <v/>
      </c>
      <c r="C31" s="172"/>
      <c r="D31" s="273" t="s">
        <v>76</v>
      </c>
      <c r="E31" s="328" t="s">
        <v>77</v>
      </c>
    </row>
    <row r="32" spans="1:5" x14ac:dyDescent="0.2">
      <c r="A32" s="324">
        <v>31</v>
      </c>
      <c r="B32" s="183" t="str">
        <f>IF('Encodage réponses Es'!$AQ$47="","",'Encodage réponses Es'!$AQ$47)</f>
        <v/>
      </c>
      <c r="C32" s="172"/>
      <c r="D32" s="272" t="s">
        <v>75</v>
      </c>
      <c r="E32" s="330" t="s">
        <v>91</v>
      </c>
    </row>
    <row r="33" spans="1:5" x14ac:dyDescent="0.2">
      <c r="A33" s="325">
        <v>32</v>
      </c>
      <c r="B33" s="183" t="str">
        <f>IF('Encodage réponses Es'!$AR$47="","",'Encodage réponses Es'!$AR$47)</f>
        <v/>
      </c>
      <c r="C33" s="172"/>
      <c r="D33" s="266" t="s">
        <v>74</v>
      </c>
      <c r="E33" s="327" t="s">
        <v>92</v>
      </c>
    </row>
    <row r="34" spans="1:5" x14ac:dyDescent="0.2">
      <c r="A34" s="324">
        <v>33</v>
      </c>
      <c r="B34" s="183" t="str">
        <f>IF('Encodage réponses Es'!$AS$47="","",'Encodage réponses Es'!$AS$47)</f>
        <v/>
      </c>
      <c r="C34" s="172"/>
      <c r="D34" s="326" t="s">
        <v>89</v>
      </c>
      <c r="E34" s="327" t="s">
        <v>92</v>
      </c>
    </row>
    <row r="35" spans="1:5" x14ac:dyDescent="0.2">
      <c r="A35" s="324">
        <v>34</v>
      </c>
      <c r="B35" s="183" t="str">
        <f>IF('Encodage réponses Es'!$AT$47="","",'Encodage réponses Es'!$AT$47)</f>
        <v/>
      </c>
      <c r="C35" s="172"/>
      <c r="D35" s="326" t="s">
        <v>89</v>
      </c>
      <c r="E35" s="327" t="s">
        <v>92</v>
      </c>
    </row>
    <row r="36" spans="1:5" x14ac:dyDescent="0.2">
      <c r="A36" s="324">
        <v>35</v>
      </c>
      <c r="B36" s="183" t="str">
        <f>IF('Encodage réponses Es'!$AU$47="","",'Encodage réponses Es'!$AU$47)</f>
        <v/>
      </c>
      <c r="C36" s="172"/>
      <c r="D36" s="266" t="s">
        <v>74</v>
      </c>
      <c r="E36" s="270" t="s">
        <v>90</v>
      </c>
    </row>
    <row r="37" spans="1:5" x14ac:dyDescent="0.2">
      <c r="A37" s="324">
        <v>36</v>
      </c>
      <c r="B37" s="183" t="str">
        <f>IF('Encodage réponses Es'!$AV$47="","",'Encodage réponses Es'!$AV$47)</f>
        <v/>
      </c>
      <c r="C37" s="172"/>
      <c r="D37" s="326" t="s">
        <v>89</v>
      </c>
      <c r="E37" s="274" t="s">
        <v>70</v>
      </c>
    </row>
    <row r="38" spans="1:5" x14ac:dyDescent="0.2">
      <c r="A38" s="324">
        <v>37</v>
      </c>
      <c r="B38" s="183" t="str">
        <f>IF('Encodage réponses Es'!$AW$47="","",'Encodage réponses Es'!$AW$47)</f>
        <v/>
      </c>
      <c r="C38" s="172"/>
      <c r="D38" s="273" t="s">
        <v>76</v>
      </c>
      <c r="E38" s="274" t="s">
        <v>70</v>
      </c>
    </row>
    <row r="39" spans="1:5" x14ac:dyDescent="0.2">
      <c r="A39" s="324">
        <v>38</v>
      </c>
      <c r="B39" s="183" t="str">
        <f>IF('Encodage réponses Es'!$AX$47="","",'Encodage réponses Es'!$AX$47)</f>
        <v/>
      </c>
      <c r="C39" s="172"/>
      <c r="D39" s="154" t="s">
        <v>74</v>
      </c>
      <c r="E39" s="267" t="s">
        <v>70</v>
      </c>
    </row>
    <row r="40" spans="1:5" x14ac:dyDescent="0.2">
      <c r="A40" s="324">
        <v>39</v>
      </c>
      <c r="B40" s="183" t="str">
        <f>IF('Encodage réponses Es'!$AY$47="","",'Encodage réponses Es'!$AY$47)</f>
        <v/>
      </c>
      <c r="C40" s="172"/>
      <c r="D40" s="266" t="s">
        <v>74</v>
      </c>
      <c r="E40" s="267" t="s">
        <v>70</v>
      </c>
    </row>
    <row r="41" spans="1:5" x14ac:dyDescent="0.2">
      <c r="A41" s="324">
        <v>40</v>
      </c>
      <c r="B41" s="183" t="str">
        <f>IF('Encodage réponses Es'!$AZ$47="","",'Encodage réponses Es'!$AZ$47)</f>
        <v/>
      </c>
      <c r="C41" s="172"/>
      <c r="D41" s="266" t="s">
        <v>74</v>
      </c>
      <c r="E41" s="267" t="s">
        <v>70</v>
      </c>
    </row>
    <row r="42" spans="1:5" x14ac:dyDescent="0.2">
      <c r="A42" s="324">
        <v>41</v>
      </c>
      <c r="B42" s="183" t="str">
        <f>IF('Encodage réponses Es'!$BA$47="","",'Encodage réponses Es'!$BA$47)</f>
        <v/>
      </c>
      <c r="C42" s="172"/>
      <c r="D42" s="272" t="s">
        <v>75</v>
      </c>
      <c r="E42" s="328" t="s">
        <v>77</v>
      </c>
    </row>
    <row r="43" spans="1:5" x14ac:dyDescent="0.2">
      <c r="A43" s="324">
        <v>42</v>
      </c>
      <c r="B43" s="183" t="str">
        <f>IF('Encodage réponses Es'!$BB$47="","",'Encodage réponses Es'!$BB$47)</f>
        <v/>
      </c>
      <c r="C43" s="172"/>
      <c r="D43" s="272" t="s">
        <v>75</v>
      </c>
      <c r="E43" s="327" t="s">
        <v>92</v>
      </c>
    </row>
    <row r="44" spans="1:5" x14ac:dyDescent="0.2">
      <c r="A44" s="324">
        <v>43</v>
      </c>
      <c r="B44" s="183" t="str">
        <f>IF('Encodage réponses Es'!$BC$47="","",'Encodage réponses Es'!$BC$47)</f>
        <v/>
      </c>
      <c r="C44" s="172"/>
      <c r="D44" s="107" t="s">
        <v>75</v>
      </c>
      <c r="E44" s="327" t="s">
        <v>92</v>
      </c>
    </row>
    <row r="45" spans="1:5" x14ac:dyDescent="0.2">
      <c r="A45" s="324">
        <v>44</v>
      </c>
      <c r="B45" s="183" t="str">
        <f>IF('Encodage réponses Es'!$BD$47="","",'Encodage réponses Es'!$BD$47)</f>
        <v/>
      </c>
      <c r="C45" s="172"/>
      <c r="D45" s="154" t="s">
        <v>74</v>
      </c>
      <c r="E45" s="327" t="s">
        <v>92</v>
      </c>
    </row>
    <row r="46" spans="1:5" x14ac:dyDescent="0.2">
      <c r="A46" s="324">
        <v>45</v>
      </c>
      <c r="B46" s="183" t="str">
        <f>IF('Encodage réponses Es'!$BE$47="","",'Encodage réponses Es'!$BE$47)</f>
        <v/>
      </c>
      <c r="C46" s="172"/>
      <c r="D46" s="154" t="s">
        <v>74</v>
      </c>
      <c r="E46" s="327" t="s">
        <v>92</v>
      </c>
    </row>
    <row r="47" spans="1:5" x14ac:dyDescent="0.2">
      <c r="A47" s="324">
        <v>46</v>
      </c>
      <c r="B47" s="183" t="str">
        <f>IF('Encodage réponses Es'!$BF$47="","",'Encodage réponses Es'!$BF$47)</f>
        <v/>
      </c>
      <c r="C47" s="172"/>
      <c r="D47" s="273" t="s">
        <v>76</v>
      </c>
      <c r="E47" s="327" t="s">
        <v>92</v>
      </c>
    </row>
    <row r="48" spans="1:5" x14ac:dyDescent="0.2">
      <c r="A48" s="324">
        <v>47</v>
      </c>
      <c r="B48" s="183" t="str">
        <f>IF('Encodage réponses Es'!$BG$47="","",'Encodage réponses Es'!$BG$47)</f>
        <v/>
      </c>
      <c r="C48" s="172"/>
      <c r="D48" s="107" t="s">
        <v>75</v>
      </c>
      <c r="E48" s="330" t="s">
        <v>91</v>
      </c>
    </row>
    <row r="49" spans="1:5" x14ac:dyDescent="0.2">
      <c r="A49" s="324">
        <v>48</v>
      </c>
      <c r="B49" s="183" t="str">
        <f>IF('Encodage réponses Es'!$BH$47="","",'Encodage réponses Es'!$BH$47)</f>
        <v/>
      </c>
      <c r="C49" s="172"/>
      <c r="D49" s="326" t="s">
        <v>89</v>
      </c>
      <c r="E49" s="330" t="s">
        <v>91</v>
      </c>
    </row>
    <row r="50" spans="1:5" x14ac:dyDescent="0.2">
      <c r="A50" s="324">
        <v>49</v>
      </c>
      <c r="B50" s="183" t="str">
        <f>IF('Encodage réponses Es'!$BI$47="","",'Encodage réponses Es'!$BI$47)</f>
        <v/>
      </c>
      <c r="C50" s="172"/>
      <c r="D50" s="326" t="s">
        <v>89</v>
      </c>
      <c r="E50" s="330" t="s">
        <v>91</v>
      </c>
    </row>
    <row r="51" spans="1:5" x14ac:dyDescent="0.2">
      <c r="A51" s="324">
        <v>50</v>
      </c>
      <c r="B51" s="183" t="str">
        <f>IF('Encodage réponses Es'!$BJ$47="","",'Encodage réponses Es'!$BJ$47)</f>
        <v/>
      </c>
      <c r="C51" s="172"/>
      <c r="D51" s="107" t="s">
        <v>75</v>
      </c>
      <c r="E51" s="330" t="s">
        <v>91</v>
      </c>
    </row>
    <row r="52" spans="1:5" x14ac:dyDescent="0.2">
      <c r="A52" s="324">
        <v>51</v>
      </c>
      <c r="B52" s="183" t="str">
        <f>IF('Encodage réponses Es'!$BK$47="","",'Encodage réponses Es'!$BK$47)</f>
        <v/>
      </c>
      <c r="C52" s="172"/>
      <c r="D52" s="154" t="s">
        <v>74</v>
      </c>
      <c r="E52" s="330" t="s">
        <v>91</v>
      </c>
    </row>
    <row r="53" spans="1:5" x14ac:dyDescent="0.2">
      <c r="A53" s="324">
        <v>52</v>
      </c>
      <c r="B53" s="183" t="str">
        <f>IF('Encodage réponses Es'!$BL$47="","",'Encodage réponses Es'!$BL47)</f>
        <v/>
      </c>
      <c r="C53" s="172"/>
      <c r="D53" s="326" t="s">
        <v>89</v>
      </c>
      <c r="E53" s="331" t="s">
        <v>93</v>
      </c>
    </row>
    <row r="54" spans="1:5" x14ac:dyDescent="0.2">
      <c r="A54" s="324">
        <v>53</v>
      </c>
      <c r="B54" s="183" t="str">
        <f>IF('Encodage réponses Es'!$BM$47="","",'Encodage réponses Es'!$BM$47)</f>
        <v/>
      </c>
      <c r="C54" s="172"/>
      <c r="D54" s="326" t="s">
        <v>89</v>
      </c>
      <c r="E54" s="331" t="s">
        <v>93</v>
      </c>
    </row>
  </sheetData>
  <sheetProtection selectLockedCells="1" sort="0" autoFilter="0"/>
  <autoFilter ref="A1:D40"/>
  <phoneticPr fontId="2" type="noConversion"/>
  <pageMargins left="0.39370078740157483" right="0.31496062992125984" top="0.51181102362204722" bottom="0.31496062992125984" header="0.51181102362204722" footer="0.31496062992125984"/>
  <pageSetup paperSize="9" scale="80" orientation="portrait" r:id="rId1"/>
  <headerFooter alignWithMargins="0">
    <oddFooter>&amp;LEENC 2018 &amp;A&amp;C4ème qualification&amp;RPage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1750"/>
  <sheetViews>
    <sheetView showGridLines="0" view="pageBreakPreview" zoomScale="145" zoomScaleNormal="100" zoomScaleSheetLayoutView="145" workbookViewId="0">
      <selection activeCell="K1712" sqref="K1712"/>
    </sheetView>
  </sheetViews>
  <sheetFormatPr baseColWidth="10" defaultRowHeight="12.75" x14ac:dyDescent="0.2"/>
  <cols>
    <col min="1" max="1" width="14" style="282" customWidth="1"/>
    <col min="2" max="2" width="8" style="282" customWidth="1"/>
    <col min="3" max="3" width="4.85546875" style="282" customWidth="1"/>
    <col min="4" max="4" width="18.85546875" style="282" customWidth="1"/>
    <col min="5" max="5" width="20.7109375" style="282" customWidth="1"/>
    <col min="6" max="6" width="2.7109375" style="282" customWidth="1"/>
    <col min="7" max="7" width="6.7109375" style="282" customWidth="1"/>
    <col min="8" max="8" width="13.140625" style="282" customWidth="1"/>
  </cols>
  <sheetData>
    <row r="1" spans="1:8" ht="12.75" customHeight="1" x14ac:dyDescent="0.2"/>
    <row r="2" spans="1:8" ht="12.75" customHeight="1" x14ac:dyDescent="0.2"/>
    <row r="3" spans="1:8" ht="12.75" customHeight="1" x14ac:dyDescent="0.2">
      <c r="A3" s="526"/>
      <c r="B3" s="526"/>
      <c r="C3" s="526"/>
      <c r="D3" s="526"/>
      <c r="E3" s="526"/>
      <c r="F3" s="526"/>
      <c r="G3" s="526"/>
      <c r="H3" s="526"/>
    </row>
    <row r="4" spans="1:8" ht="15" customHeight="1" x14ac:dyDescent="0.2">
      <c r="A4" s="529" t="s">
        <v>78</v>
      </c>
      <c r="B4" s="529"/>
      <c r="C4" s="529"/>
      <c r="D4" s="529"/>
      <c r="E4" s="529"/>
      <c r="F4" s="529"/>
      <c r="G4" s="529"/>
      <c r="H4" s="529"/>
    </row>
    <row r="5" spans="1:8" ht="15" customHeight="1" x14ac:dyDescent="0.2">
      <c r="A5" s="315"/>
      <c r="B5" s="316"/>
      <c r="C5" s="316"/>
      <c r="D5" s="317"/>
      <c r="E5" s="316"/>
      <c r="F5" s="316"/>
      <c r="G5" s="316"/>
      <c r="H5" s="316"/>
    </row>
    <row r="6" spans="1:8" ht="15.75" customHeight="1" x14ac:dyDescent="0.2">
      <c r="A6" s="530" t="s">
        <v>94</v>
      </c>
      <c r="B6" s="530"/>
      <c r="C6" s="530"/>
      <c r="D6" s="530"/>
      <c r="E6" s="530"/>
      <c r="F6" s="530"/>
      <c r="G6" s="530"/>
      <c r="H6" s="530"/>
    </row>
    <row r="7" spans="1:8" ht="12.75" customHeight="1" x14ac:dyDescent="0.2">
      <c r="A7" s="315"/>
      <c r="B7" s="316"/>
      <c r="C7" s="316"/>
      <c r="D7" s="317"/>
      <c r="E7" s="316"/>
      <c r="F7" s="316"/>
      <c r="G7" s="316"/>
      <c r="H7" s="316"/>
    </row>
    <row r="8" spans="1:8" ht="16.149999999999999" customHeight="1" x14ac:dyDescent="0.2">
      <c r="A8" s="275" t="s">
        <v>80</v>
      </c>
      <c r="B8" s="275" t="str">
        <f>IF('Encodage réponses Es'!$C$1="","",'Encodage réponses Es'!$C$1)</f>
        <v/>
      </c>
      <c r="C8" s="316"/>
      <c r="D8" s="317"/>
      <c r="E8" s="316"/>
      <c r="F8" s="316"/>
      <c r="G8" s="316"/>
      <c r="H8" s="316"/>
    </row>
    <row r="9" spans="1:8" ht="16.899999999999999" customHeight="1" x14ac:dyDescent="0.2">
      <c r="A9" s="275" t="s">
        <v>79</v>
      </c>
      <c r="B9" s="275" t="str">
        <f>IF('Encodage réponses Es'!$C$2="","",'Encodage réponses Es'!$C$2)</f>
        <v/>
      </c>
      <c r="C9" s="316"/>
      <c r="D9" s="317"/>
      <c r="E9" s="316"/>
      <c r="F9" s="316"/>
      <c r="G9" s="316"/>
      <c r="H9" s="316"/>
    </row>
    <row r="10" spans="1:8" ht="18" customHeight="1" x14ac:dyDescent="0.2">
      <c r="A10" s="527" t="str">
        <f>CONCATENATE("Synthèse des résultats de l'élève : ",Compétences!$D5)</f>
        <v xml:space="preserve">Synthèse des résultats de l'élève : </v>
      </c>
      <c r="B10" s="527"/>
      <c r="C10" s="527"/>
      <c r="D10" s="527"/>
      <c r="E10" s="527"/>
      <c r="F10" s="527"/>
      <c r="G10" s="527"/>
      <c r="H10" s="527"/>
    </row>
    <row r="11" spans="1:8" ht="15.75" customHeight="1" x14ac:dyDescent="0.2">
      <c r="A11" s="318"/>
      <c r="B11" s="319"/>
      <c r="C11" s="316"/>
      <c r="D11" s="317"/>
      <c r="E11" s="316"/>
      <c r="F11" s="316"/>
      <c r="G11" s="316"/>
      <c r="H11" s="316"/>
    </row>
    <row r="12" spans="1:8" ht="155.25" customHeight="1" x14ac:dyDescent="0.2">
      <c r="A12" s="528" t="s">
        <v>131</v>
      </c>
      <c r="B12" s="528"/>
      <c r="C12" s="528"/>
      <c r="D12" s="528"/>
      <c r="E12" s="528"/>
      <c r="F12" s="528"/>
      <c r="G12" s="528"/>
      <c r="H12" s="528"/>
    </row>
    <row r="13" spans="1:8" ht="12.75" customHeight="1" x14ac:dyDescent="0.2">
      <c r="A13" s="320"/>
      <c r="B13" s="320"/>
      <c r="C13" s="320"/>
      <c r="D13" s="320"/>
      <c r="E13" s="320"/>
      <c r="F13" s="320"/>
      <c r="G13" s="320"/>
      <c r="H13" s="320"/>
    </row>
    <row r="14" spans="1:8" ht="12.75" customHeight="1" x14ac:dyDescent="0.2">
      <c r="A14" s="320"/>
      <c r="B14" s="320"/>
      <c r="C14" s="320"/>
      <c r="D14" s="320"/>
      <c r="E14" s="320"/>
      <c r="F14" s="320"/>
      <c r="G14" s="320"/>
      <c r="H14" s="320"/>
    </row>
    <row r="15" spans="1:8" ht="12" customHeight="1" x14ac:dyDescent="0.2">
      <c r="A15" s="283" t="s">
        <v>85</v>
      </c>
      <c r="B15" s="281"/>
      <c r="C15" s="281"/>
      <c r="D15" s="281"/>
      <c r="E15" s="281"/>
      <c r="F15" s="281"/>
      <c r="G15" s="281"/>
      <c r="H15" s="281"/>
    </row>
    <row r="16" spans="1:8" ht="12" customHeight="1" x14ac:dyDescent="0.2">
      <c r="A16" s="281"/>
      <c r="B16" s="281"/>
      <c r="C16" s="281"/>
      <c r="D16" s="281"/>
      <c r="E16" s="281"/>
      <c r="F16" s="281"/>
      <c r="G16" s="281"/>
      <c r="H16" s="281"/>
    </row>
    <row r="17" spans="1:8" ht="12" customHeight="1" x14ac:dyDescent="0.2">
      <c r="A17" s="282" t="s">
        <v>81</v>
      </c>
      <c r="B17" s="524" t="str">
        <f>IF(Compétences!$H5="","",Compétences!$H5)</f>
        <v/>
      </c>
      <c r="C17" s="524"/>
      <c r="D17" s="281" t="s">
        <v>119</v>
      </c>
      <c r="E17" s="282" t="s">
        <v>82</v>
      </c>
      <c r="G17" s="387" t="str">
        <f>IF(OR(B17="",B17="incomplet",B17="absent(e)"),"",AVERAGE(Compétences!$H$5:$H$39))</f>
        <v/>
      </c>
      <c r="H17" s="281" t="s">
        <v>120</v>
      </c>
    </row>
    <row r="18" spans="1:8" ht="12" customHeight="1" x14ac:dyDescent="0.2">
      <c r="A18" s="281"/>
      <c r="B18" s="281"/>
      <c r="C18" s="525" t="str">
        <f>IF(OR(B17="",B17="incomplet",B17="absent(e)"),"",B17/53)</f>
        <v/>
      </c>
      <c r="D18" s="525"/>
      <c r="E18" s="281"/>
      <c r="F18" s="281"/>
      <c r="G18" s="389"/>
      <c r="H18" s="394" t="str">
        <f>IF(C18="","",G17/53)</f>
        <v/>
      </c>
    </row>
    <row r="19" spans="1:8" ht="12" customHeight="1" x14ac:dyDescent="0.2">
      <c r="A19" s="281"/>
      <c r="B19" s="281"/>
      <c r="C19" s="390"/>
      <c r="D19" s="390"/>
      <c r="E19" s="281"/>
      <c r="F19" s="281"/>
      <c r="G19" s="389"/>
      <c r="H19" s="390"/>
    </row>
    <row r="20" spans="1:8" ht="12" customHeight="1" x14ac:dyDescent="0.2">
      <c r="A20" s="281" t="s">
        <v>100</v>
      </c>
      <c r="C20" s="304" t="str">
        <f>IF(OR(Compétences!$K5="",Compétences!$K5="incomplet",Compétences!$K5="absent(e)"),"",Compétences!$K5)</f>
        <v/>
      </c>
      <c r="D20" s="281" t="s">
        <v>124</v>
      </c>
      <c r="G20" s="387" t="str">
        <f>IF(OR(C20="",C20="Incomplet"),"",AVERAGE(Compétences!$K$5:$K$39))</f>
        <v/>
      </c>
      <c r="H20" s="281" t="s">
        <v>124</v>
      </c>
    </row>
    <row r="21" spans="1:8" ht="12" customHeight="1" x14ac:dyDescent="0.2">
      <c r="A21" s="281" t="s">
        <v>116</v>
      </c>
      <c r="C21" s="304" t="str">
        <f>IF(OR(Compétences!$N5="",Compétences!$N5="incomplet",Compétences!$N5="absent(e)"),"",Compétences!$N5)</f>
        <v/>
      </c>
      <c r="D21" s="281" t="s">
        <v>125</v>
      </c>
      <c r="G21" s="387" t="str">
        <f>IF(OR(C21="",C21="Incomplet"),"",AVERAGE(Compétences!$N$5:$N$39))</f>
        <v/>
      </c>
      <c r="H21" s="281" t="s">
        <v>125</v>
      </c>
    </row>
    <row r="22" spans="1:8" ht="12" customHeight="1" x14ac:dyDescent="0.2">
      <c r="A22" s="281" t="s">
        <v>69</v>
      </c>
      <c r="C22" s="386" t="str">
        <f>IF(OR(Compétences!$Q5="",Compétences!$Q5="incomplet",Compétences!$Q5="absent(e)"),"",Compétences!$Q5)</f>
        <v/>
      </c>
      <c r="D22" s="281" t="s">
        <v>121</v>
      </c>
      <c r="E22" s="321"/>
      <c r="G22" s="387" t="str">
        <f>IF(OR(C22="",C22="Incomplet"),"",AVERAGE(Compétences!$Q$5:$Q$39))</f>
        <v/>
      </c>
      <c r="H22" s="281" t="s">
        <v>121</v>
      </c>
    </row>
    <row r="23" spans="1:8" ht="12" customHeight="1" x14ac:dyDescent="0.2">
      <c r="A23" s="281" t="s">
        <v>83</v>
      </c>
      <c r="C23" s="304" t="str">
        <f>IF(OR(Compétences!$T5="",Compétences!$T5="incomplet",Compétences!$T5="absent(e)"),"",Compétences!$T5)</f>
        <v/>
      </c>
      <c r="D23" s="281" t="s">
        <v>124</v>
      </c>
      <c r="E23" s="321"/>
      <c r="G23" s="387" t="str">
        <f>IF(OR(C23="",C23="Incomplet"),"",AVERAGE(Compétences!$T$5:$T$39))</f>
        <v/>
      </c>
      <c r="H23" s="281" t="s">
        <v>124</v>
      </c>
    </row>
    <row r="24" spans="1:8" ht="12" customHeight="1" x14ac:dyDescent="0.2">
      <c r="A24" s="281" t="s">
        <v>117</v>
      </c>
      <c r="B24" s="281"/>
      <c r="C24" s="304" t="str">
        <f>IF(OR(Compétences!$W5="",Compétences!$W5="incomplet",Compétences!$W5="absent(e)"),"",Compétences!$W5)</f>
        <v/>
      </c>
      <c r="D24" s="281" t="s">
        <v>122</v>
      </c>
      <c r="E24" s="281"/>
      <c r="F24" s="281"/>
      <c r="G24" s="387" t="str">
        <f>IF(OR(C24="",C24="Incomplet"),"",AVERAGE(Compétences!$W$5:$W$39))</f>
        <v/>
      </c>
      <c r="H24" s="281" t="s">
        <v>122</v>
      </c>
    </row>
    <row r="25" spans="1:8" ht="9.6" customHeight="1" x14ac:dyDescent="0.2">
      <c r="A25" s="281" t="s">
        <v>118</v>
      </c>
      <c r="C25" s="304" t="str">
        <f>IF(OR(Compétences!$Z5="",Compétences!$Z5="incomplet",Compétences!$Z5="absent(e)"),"",Compétences!$Z5)</f>
        <v/>
      </c>
      <c r="D25" s="281" t="s">
        <v>126</v>
      </c>
      <c r="G25" s="387" t="str">
        <f>IF(OR(C25="",C25="Incomplet"),"",AVERAGE(Compétences!$Z$5:$Z$39))</f>
        <v/>
      </c>
      <c r="H25" s="281" t="s">
        <v>126</v>
      </c>
    </row>
    <row r="26" spans="1:8" ht="12" customHeight="1" x14ac:dyDescent="0.2">
      <c r="A26" s="281"/>
      <c r="C26" s="304"/>
      <c r="D26" s="281"/>
      <c r="G26" s="284"/>
      <c r="H26" s="281"/>
    </row>
    <row r="27" spans="1:8" ht="12" customHeight="1" x14ac:dyDescent="0.2">
      <c r="A27" s="281"/>
      <c r="C27" s="304"/>
      <c r="D27" s="281"/>
      <c r="G27" s="284"/>
      <c r="H27" s="281"/>
    </row>
    <row r="28" spans="1:8" ht="12" customHeight="1" x14ac:dyDescent="0.2">
      <c r="A28" s="281"/>
      <c r="D28" s="281"/>
    </row>
    <row r="29" spans="1:8" ht="11.45" customHeight="1" x14ac:dyDescent="0.2">
      <c r="A29" s="283" t="s">
        <v>74</v>
      </c>
      <c r="D29" s="281"/>
      <c r="E29" s="321"/>
    </row>
    <row r="30" spans="1:8" ht="7.15" customHeight="1" x14ac:dyDescent="0.2">
      <c r="A30" s="281"/>
      <c r="B30" s="281"/>
      <c r="C30" s="281"/>
      <c r="D30" s="281"/>
      <c r="E30" s="281"/>
      <c r="F30" s="281"/>
      <c r="G30" s="281"/>
      <c r="H30" s="281"/>
    </row>
    <row r="31" spans="1:8" ht="13.15" customHeight="1" x14ac:dyDescent="0.2">
      <c r="A31" s="282" t="s">
        <v>81</v>
      </c>
      <c r="C31" s="304" t="str">
        <f>IF(OR(Compétences!$AC5="",Compétences!$AC5="incomplet",Compétences!$AC5="absent(e)"),"",Compétences!$AC5)</f>
        <v/>
      </c>
      <c r="D31" s="281" t="s">
        <v>123</v>
      </c>
      <c r="E31" s="282" t="s">
        <v>82</v>
      </c>
      <c r="G31" s="387" t="str">
        <f>IF(OR(C31="",C31="Incomplet"),"",AVERAGE(Compétences!$AC$5:$AC$39))</f>
        <v/>
      </c>
      <c r="H31" s="281" t="s">
        <v>123</v>
      </c>
    </row>
    <row r="32" spans="1:8" ht="13.9" customHeight="1" x14ac:dyDescent="0.2">
      <c r="A32" s="281"/>
      <c r="G32" s="283"/>
    </row>
    <row r="33" spans="1:8" ht="11.45" customHeight="1" x14ac:dyDescent="0.2">
      <c r="A33" s="283" t="s">
        <v>75</v>
      </c>
      <c r="D33" s="281"/>
      <c r="E33" s="321"/>
      <c r="G33" s="283"/>
    </row>
    <row r="34" spans="1:8" ht="7.15" customHeight="1" x14ac:dyDescent="0.2">
      <c r="A34" s="281"/>
      <c r="B34" s="281"/>
      <c r="C34" s="281"/>
      <c r="D34" s="281"/>
      <c r="E34" s="281"/>
      <c r="F34" s="281"/>
      <c r="G34" s="283"/>
      <c r="H34" s="281"/>
    </row>
    <row r="35" spans="1:8" ht="13.15" customHeight="1" x14ac:dyDescent="0.2">
      <c r="A35" s="282" t="s">
        <v>81</v>
      </c>
      <c r="C35" s="388" t="str">
        <f>IF(OR(Compétences!$AE5="",Compétences!$AE5="incomplet",Compétences!$AE5="absent(e)"),"",Compétences!$AE5)</f>
        <v/>
      </c>
      <c r="D35" s="281" t="s">
        <v>127</v>
      </c>
      <c r="E35" s="282" t="s">
        <v>82</v>
      </c>
      <c r="G35" s="387" t="str">
        <f>IF(OR(C35="",C35="Incomplet"),"",AVERAGE(Compétences!$AE$5:$AE$39))</f>
        <v/>
      </c>
      <c r="H35" s="281" t="s">
        <v>127</v>
      </c>
    </row>
    <row r="36" spans="1:8" ht="13.9" customHeight="1" x14ac:dyDescent="0.2">
      <c r="A36" s="281"/>
      <c r="G36" s="283"/>
    </row>
    <row r="37" spans="1:8" ht="11.45" customHeight="1" x14ac:dyDescent="0.2">
      <c r="A37" s="283" t="s">
        <v>84</v>
      </c>
      <c r="D37" s="281"/>
      <c r="E37" s="321"/>
      <c r="G37" s="283"/>
    </row>
    <row r="38" spans="1:8" ht="7.15" customHeight="1" x14ac:dyDescent="0.2">
      <c r="A38" s="281"/>
      <c r="B38" s="281"/>
      <c r="C38" s="281"/>
      <c r="D38" s="281"/>
      <c r="E38" s="281"/>
      <c r="F38" s="281"/>
      <c r="G38" s="283"/>
      <c r="H38" s="281"/>
    </row>
    <row r="39" spans="1:8" ht="13.15" customHeight="1" x14ac:dyDescent="0.2">
      <c r="A39" s="282" t="s">
        <v>81</v>
      </c>
      <c r="C39" s="304" t="str">
        <f>IF(OR(Compétences!$AG5="",Compétences!$AG5="incomplet",Compétences!$AG5="absent(e)"),"",Compétences!$AG5)</f>
        <v/>
      </c>
      <c r="D39" s="281" t="s">
        <v>128</v>
      </c>
      <c r="E39" s="282" t="s">
        <v>82</v>
      </c>
      <c r="G39" s="387" t="str">
        <f>IF(OR(C39="",C39="Incomplet"),"",AVERAGE(Compétences!$AG$5:$AG$39))</f>
        <v/>
      </c>
      <c r="H39" s="281" t="s">
        <v>128</v>
      </c>
    </row>
    <row r="40" spans="1:8" ht="13.9" customHeight="1" x14ac:dyDescent="0.2">
      <c r="A40" s="281"/>
      <c r="G40" s="283"/>
    </row>
    <row r="41" spans="1:8" ht="11.45" customHeight="1" x14ac:dyDescent="0.2">
      <c r="A41" s="283" t="s">
        <v>89</v>
      </c>
      <c r="D41" s="281"/>
      <c r="E41" s="321"/>
      <c r="G41" s="283"/>
    </row>
    <row r="42" spans="1:8" ht="7.15" customHeight="1" x14ac:dyDescent="0.2">
      <c r="A42" s="281"/>
      <c r="B42" s="281"/>
      <c r="C42" s="281"/>
      <c r="D42" s="281"/>
      <c r="E42" s="281"/>
      <c r="F42" s="281"/>
      <c r="G42" s="283"/>
      <c r="H42" s="281"/>
    </row>
    <row r="43" spans="1:8" ht="13.15" customHeight="1" x14ac:dyDescent="0.2">
      <c r="A43" s="282" t="s">
        <v>81</v>
      </c>
      <c r="C43" s="304" t="str">
        <f>IF(OR(Compétences!$AI5="",Compétences!$AI5="incomplet",Compétences!$AI5="absent(e)"),"",Compétences!$AI5)</f>
        <v/>
      </c>
      <c r="D43" s="281" t="s">
        <v>127</v>
      </c>
      <c r="E43" s="282" t="s">
        <v>82</v>
      </c>
      <c r="G43" s="387" t="str">
        <f>IF(OR(C43="",C43="Incomplet"),"",AVERAGE(Compétences!$AI$5:$AI$39))</f>
        <v/>
      </c>
      <c r="H43" s="281" t="s">
        <v>127</v>
      </c>
    </row>
    <row r="44" spans="1:8" ht="13.9" customHeight="1" x14ac:dyDescent="0.2">
      <c r="A44" s="281"/>
    </row>
    <row r="45" spans="1:8" ht="19.899999999999999" customHeight="1" x14ac:dyDescent="0.2"/>
    <row r="46" spans="1:8" ht="19.899999999999999" customHeight="1" x14ac:dyDescent="0.2"/>
    <row r="47" spans="1:8" ht="18" customHeight="1" x14ac:dyDescent="0.2"/>
    <row r="48" spans="1:8" ht="18" customHeight="1" x14ac:dyDescent="0.2"/>
    <row r="50" spans="1:8" ht="23.45" customHeight="1" x14ac:dyDescent="0.2"/>
    <row r="51" spans="1:8" ht="12.75" customHeight="1" x14ac:dyDescent="0.2"/>
    <row r="52" spans="1:8" ht="12.75" customHeight="1" x14ac:dyDescent="0.2"/>
    <row r="53" spans="1:8" ht="12.75" customHeight="1" x14ac:dyDescent="0.2">
      <c r="A53" s="526"/>
      <c r="B53" s="526"/>
      <c r="C53" s="526"/>
      <c r="D53" s="526"/>
      <c r="E53" s="526"/>
      <c r="F53" s="526"/>
      <c r="G53" s="526"/>
      <c r="H53" s="526"/>
    </row>
    <row r="54" spans="1:8" ht="15" customHeight="1" x14ac:dyDescent="0.2">
      <c r="A54" s="529" t="s">
        <v>78</v>
      </c>
      <c r="B54" s="529"/>
      <c r="C54" s="529"/>
      <c r="D54" s="529"/>
      <c r="E54" s="529"/>
      <c r="F54" s="529"/>
      <c r="G54" s="529"/>
      <c r="H54" s="529"/>
    </row>
    <row r="55" spans="1:8" ht="15" customHeight="1" x14ac:dyDescent="0.2">
      <c r="A55" s="315"/>
      <c r="B55" s="316"/>
      <c r="C55" s="316"/>
      <c r="D55" s="317"/>
      <c r="E55" s="316"/>
      <c r="F55" s="316"/>
      <c r="G55" s="316"/>
      <c r="H55" s="316"/>
    </row>
    <row r="56" spans="1:8" ht="15.75" customHeight="1" x14ac:dyDescent="0.2">
      <c r="A56" s="530" t="s">
        <v>94</v>
      </c>
      <c r="B56" s="530"/>
      <c r="C56" s="530"/>
      <c r="D56" s="530"/>
      <c r="E56" s="530"/>
      <c r="F56" s="530"/>
      <c r="G56" s="530"/>
      <c r="H56" s="530"/>
    </row>
    <row r="57" spans="1:8" ht="12.75" customHeight="1" x14ac:dyDescent="0.2">
      <c r="A57" s="315"/>
      <c r="B57" s="316"/>
      <c r="C57" s="316"/>
      <c r="D57" s="317"/>
      <c r="E57" s="316"/>
      <c r="F57" s="316"/>
      <c r="G57" s="316"/>
      <c r="H57" s="316"/>
    </row>
    <row r="58" spans="1:8" ht="16.149999999999999" customHeight="1" x14ac:dyDescent="0.2">
      <c r="A58" s="275" t="s">
        <v>80</v>
      </c>
      <c r="B58" s="275" t="str">
        <f>IF('Encodage réponses Es'!$C$1="","",'Encodage réponses Es'!$C$1)</f>
        <v/>
      </c>
      <c r="C58" s="316"/>
      <c r="D58" s="317"/>
      <c r="E58" s="316"/>
      <c r="F58" s="316"/>
      <c r="G58" s="316"/>
      <c r="H58" s="316"/>
    </row>
    <row r="59" spans="1:8" ht="16.899999999999999" customHeight="1" x14ac:dyDescent="0.2">
      <c r="A59" s="275" t="s">
        <v>79</v>
      </c>
      <c r="B59" s="275" t="str">
        <f>IF('Encodage réponses Es'!$C$2="","",'Encodage réponses Es'!$C$2)</f>
        <v/>
      </c>
      <c r="C59" s="316"/>
      <c r="D59" s="317"/>
      <c r="E59" s="316"/>
      <c r="F59" s="316"/>
      <c r="G59" s="316"/>
      <c r="H59" s="316"/>
    </row>
    <row r="60" spans="1:8" ht="18" customHeight="1" x14ac:dyDescent="0.2">
      <c r="A60" s="527" t="str">
        <f>CONCATENATE("Synthèse des résultats de l'élève : ",Compétences!$D6)</f>
        <v xml:space="preserve">Synthèse des résultats de l'élève : </v>
      </c>
      <c r="B60" s="527"/>
      <c r="C60" s="527"/>
      <c r="D60" s="527"/>
      <c r="E60" s="527"/>
      <c r="F60" s="527"/>
      <c r="G60" s="527"/>
      <c r="H60" s="527"/>
    </row>
    <row r="61" spans="1:8" ht="15.75" customHeight="1" x14ac:dyDescent="0.2">
      <c r="A61" s="318"/>
      <c r="B61" s="319"/>
      <c r="C61" s="316"/>
      <c r="D61" s="317"/>
      <c r="E61" s="316"/>
      <c r="F61" s="316"/>
      <c r="G61" s="316"/>
      <c r="H61" s="316"/>
    </row>
    <row r="62" spans="1:8" ht="155.25" customHeight="1" x14ac:dyDescent="0.2">
      <c r="A62" s="528" t="s">
        <v>132</v>
      </c>
      <c r="B62" s="528"/>
      <c r="C62" s="528"/>
      <c r="D62" s="528"/>
      <c r="E62" s="528"/>
      <c r="F62" s="528"/>
      <c r="G62" s="528"/>
      <c r="H62" s="528"/>
    </row>
    <row r="63" spans="1:8" ht="12.75" customHeight="1" x14ac:dyDescent="0.2">
      <c r="A63" s="320"/>
      <c r="B63" s="320"/>
      <c r="C63" s="320"/>
      <c r="D63" s="320"/>
      <c r="E63" s="320"/>
      <c r="F63" s="320"/>
      <c r="G63" s="320"/>
      <c r="H63" s="320"/>
    </row>
    <row r="64" spans="1:8" ht="12.75" customHeight="1" x14ac:dyDescent="0.2">
      <c r="A64" s="320"/>
      <c r="B64" s="320"/>
      <c r="C64" s="320"/>
      <c r="D64" s="320"/>
      <c r="E64" s="320"/>
      <c r="F64" s="320"/>
      <c r="G64" s="320"/>
      <c r="H64" s="320"/>
    </row>
    <row r="65" spans="1:8" ht="12" customHeight="1" x14ac:dyDescent="0.2">
      <c r="A65" s="283" t="s">
        <v>85</v>
      </c>
      <c r="B65" s="281"/>
      <c r="C65" s="281"/>
      <c r="D65" s="281"/>
      <c r="E65" s="281"/>
      <c r="F65" s="281"/>
      <c r="G65" s="281"/>
      <c r="H65" s="281"/>
    </row>
    <row r="66" spans="1:8" ht="12" customHeight="1" x14ac:dyDescent="0.2">
      <c r="A66" s="281"/>
      <c r="B66" s="281"/>
      <c r="C66" s="281"/>
      <c r="D66" s="281"/>
      <c r="E66" s="281"/>
      <c r="F66" s="281"/>
      <c r="G66" s="281"/>
      <c r="H66" s="281"/>
    </row>
    <row r="67" spans="1:8" ht="12" customHeight="1" x14ac:dyDescent="0.2">
      <c r="A67" s="282" t="s">
        <v>81</v>
      </c>
      <c r="B67" s="524" t="str">
        <f>IF(Compétences!$H6="","",Compétences!$H6)</f>
        <v/>
      </c>
      <c r="C67" s="524"/>
      <c r="D67" s="281" t="s">
        <v>119</v>
      </c>
      <c r="E67" s="282" t="s">
        <v>82</v>
      </c>
      <c r="G67" s="387" t="str">
        <f>IF(OR(B67="",B67="incomplet",B67="absent(e)"),"",AVERAGE(Compétences!$H$5:$H$39))</f>
        <v/>
      </c>
      <c r="H67" s="281" t="s">
        <v>120</v>
      </c>
    </row>
    <row r="68" spans="1:8" ht="12" customHeight="1" x14ac:dyDescent="0.2">
      <c r="A68" s="281"/>
      <c r="B68" s="281"/>
      <c r="C68" s="525" t="str">
        <f>IF(OR(B67="",B67="incomplet",B67="absent(e)"),"",B67/53)</f>
        <v/>
      </c>
      <c r="D68" s="525"/>
      <c r="E68" s="281"/>
      <c r="F68" s="281"/>
      <c r="G68" s="389"/>
      <c r="H68" s="394" t="str">
        <f>IF(C68="","",G67/53)</f>
        <v/>
      </c>
    </row>
    <row r="69" spans="1:8" ht="12" customHeight="1" x14ac:dyDescent="0.2">
      <c r="A69" s="281"/>
      <c r="B69" s="281"/>
      <c r="C69" s="391"/>
      <c r="D69" s="391"/>
      <c r="E69" s="281"/>
      <c r="F69" s="281"/>
      <c r="G69" s="389"/>
      <c r="H69" s="391"/>
    </row>
    <row r="70" spans="1:8" ht="12" customHeight="1" x14ac:dyDescent="0.2">
      <c r="A70" s="281" t="s">
        <v>100</v>
      </c>
      <c r="C70" s="304" t="str">
        <f>IF(OR(Compétences!$K6="",Compétences!$K6="incomplet",Compétences!$K6="absent(e)"),"",Compétences!$K6)</f>
        <v/>
      </c>
      <c r="D70" s="281" t="s">
        <v>124</v>
      </c>
      <c r="G70" s="387" t="str">
        <f>IF(OR(C70="",C70="Incomplet"),"",AVERAGE(Compétences!$K$5:$K$39))</f>
        <v/>
      </c>
      <c r="H70" s="281" t="s">
        <v>124</v>
      </c>
    </row>
    <row r="71" spans="1:8" ht="12" customHeight="1" x14ac:dyDescent="0.2">
      <c r="A71" s="281" t="s">
        <v>116</v>
      </c>
      <c r="C71" s="304" t="str">
        <f>IF(OR(Compétences!$N6="",Compétences!$N6="incomplet",Compétences!$N6="absent(e)"),"",Compétences!$N6)</f>
        <v/>
      </c>
      <c r="D71" s="281" t="s">
        <v>125</v>
      </c>
      <c r="G71" s="387" t="str">
        <f>IF(OR(C71="",C71="Incomplet"),"",AVERAGE(Compétences!$N$5:$N$39))</f>
        <v/>
      </c>
      <c r="H71" s="281" t="s">
        <v>125</v>
      </c>
    </row>
    <row r="72" spans="1:8" ht="12" customHeight="1" x14ac:dyDescent="0.2">
      <c r="A72" s="281" t="s">
        <v>69</v>
      </c>
      <c r="C72" s="386" t="str">
        <f>IF(OR(Compétences!$Q6="",Compétences!$Q6="incomplet",Compétences!$Q6="absent(e)"),"",Compétences!$Q6)</f>
        <v/>
      </c>
      <c r="D72" s="281" t="s">
        <v>121</v>
      </c>
      <c r="E72" s="321"/>
      <c r="G72" s="387" t="str">
        <f>IF(OR(C72="",C72="Incomplet"),"",AVERAGE(Compétences!$Q$5:$Q$39))</f>
        <v/>
      </c>
      <c r="H72" s="281" t="s">
        <v>121</v>
      </c>
    </row>
    <row r="73" spans="1:8" ht="12" customHeight="1" x14ac:dyDescent="0.2">
      <c r="A73" s="281" t="s">
        <v>83</v>
      </c>
      <c r="C73" s="304" t="str">
        <f>IF(OR(Compétences!$T6="",Compétences!$T6="incomplet",Compétences!$T6="absent(e)"),"",Compétences!$T6)</f>
        <v/>
      </c>
      <c r="D73" s="281" t="s">
        <v>124</v>
      </c>
      <c r="E73" s="321"/>
      <c r="G73" s="387" t="str">
        <f>IF(OR(C73="",C73="Incomplet"),"",AVERAGE(Compétences!$T$5:$T$39))</f>
        <v/>
      </c>
      <c r="H73" s="281" t="s">
        <v>124</v>
      </c>
    </row>
    <row r="74" spans="1:8" ht="12" customHeight="1" x14ac:dyDescent="0.2">
      <c r="A74" s="281" t="s">
        <v>117</v>
      </c>
      <c r="B74" s="281"/>
      <c r="C74" s="304" t="str">
        <f>IF(OR(Compétences!$W6="",Compétences!$W6="incomplet",Compétences!$W6="absent(e)"),"",Compétences!$W6)</f>
        <v/>
      </c>
      <c r="D74" s="281" t="s">
        <v>122</v>
      </c>
      <c r="E74" s="281"/>
      <c r="F74" s="281"/>
      <c r="G74" s="387" t="str">
        <f>IF(OR(C74="",C74="Incomplet"),"",AVERAGE(Compétences!$W$5:$W$39))</f>
        <v/>
      </c>
      <c r="H74" s="281" t="s">
        <v>122</v>
      </c>
    </row>
    <row r="75" spans="1:8" ht="9.6" customHeight="1" x14ac:dyDescent="0.2">
      <c r="A75" s="281" t="s">
        <v>118</v>
      </c>
      <c r="C75" s="304" t="str">
        <f>IF(OR(Compétences!$Z6="",Compétences!$Z6="incomplet",Compétences!$Z6="absent(e)"),"",Compétences!$Z6)</f>
        <v/>
      </c>
      <c r="D75" s="281" t="s">
        <v>126</v>
      </c>
      <c r="G75" s="387" t="str">
        <f>IF(OR(C75="",C75="Incomplet"),"",AVERAGE(Compétences!$Z$5:$Z$39))</f>
        <v/>
      </c>
      <c r="H75" s="281" t="s">
        <v>126</v>
      </c>
    </row>
    <row r="76" spans="1:8" ht="12" customHeight="1" x14ac:dyDescent="0.2">
      <c r="A76" s="281"/>
      <c r="C76" s="304"/>
      <c r="D76" s="281"/>
      <c r="G76" s="284"/>
      <c r="H76" s="281"/>
    </row>
    <row r="77" spans="1:8" ht="12" customHeight="1" x14ac:dyDescent="0.2">
      <c r="A77" s="281"/>
      <c r="C77" s="304"/>
      <c r="D77" s="281"/>
      <c r="G77" s="284"/>
      <c r="H77" s="281"/>
    </row>
    <row r="78" spans="1:8" ht="12" customHeight="1" x14ac:dyDescent="0.2">
      <c r="A78" s="281"/>
      <c r="D78" s="281"/>
    </row>
    <row r="79" spans="1:8" ht="11.45" customHeight="1" x14ac:dyDescent="0.2">
      <c r="A79" s="283" t="s">
        <v>74</v>
      </c>
      <c r="D79" s="281"/>
      <c r="E79" s="321"/>
    </row>
    <row r="80" spans="1:8" ht="7.15" customHeight="1" x14ac:dyDescent="0.2">
      <c r="A80" s="281"/>
      <c r="B80" s="281"/>
      <c r="C80" s="281"/>
      <c r="D80" s="281"/>
      <c r="E80" s="281"/>
      <c r="F80" s="281"/>
      <c r="G80" s="281"/>
      <c r="H80" s="281"/>
    </row>
    <row r="81" spans="1:8" ht="13.15" customHeight="1" x14ac:dyDescent="0.2">
      <c r="A81" s="282" t="s">
        <v>81</v>
      </c>
      <c r="C81" s="304" t="str">
        <f>IF(OR(Compétences!$AC6="",Compétences!$AC6="incomplet",Compétences!$AC6="absent(e)"),"",Compétences!$AC6)</f>
        <v/>
      </c>
      <c r="D81" s="281" t="s">
        <v>123</v>
      </c>
      <c r="E81" s="282" t="s">
        <v>82</v>
      </c>
      <c r="G81" s="387" t="str">
        <f>IF(OR(C81="",C81="Incomplet"),"",AVERAGE(Compétences!$AC$5:$AC$39))</f>
        <v/>
      </c>
      <c r="H81" s="281" t="s">
        <v>123</v>
      </c>
    </row>
    <row r="82" spans="1:8" ht="13.9" customHeight="1" x14ac:dyDescent="0.2">
      <c r="A82" s="281"/>
      <c r="G82" s="283"/>
    </row>
    <row r="83" spans="1:8" ht="11.45" customHeight="1" x14ac:dyDescent="0.2">
      <c r="A83" s="283" t="s">
        <v>75</v>
      </c>
      <c r="D83" s="281"/>
      <c r="E83" s="321"/>
      <c r="G83" s="283"/>
    </row>
    <row r="84" spans="1:8" ht="7.15" customHeight="1" x14ac:dyDescent="0.2">
      <c r="A84" s="281"/>
      <c r="B84" s="281"/>
      <c r="C84" s="281"/>
      <c r="D84" s="281"/>
      <c r="E84" s="281"/>
      <c r="F84" s="281"/>
      <c r="G84" s="283"/>
      <c r="H84" s="281"/>
    </row>
    <row r="85" spans="1:8" ht="13.15" customHeight="1" x14ac:dyDescent="0.2">
      <c r="A85" s="282" t="s">
        <v>81</v>
      </c>
      <c r="C85" s="388" t="str">
        <f>IF(OR(Compétences!$AE6="",Compétences!$AE6="incomplet",Compétences!$AE6="absent(e)"),"",Compétences!$AE6)</f>
        <v/>
      </c>
      <c r="D85" s="281" t="s">
        <v>127</v>
      </c>
      <c r="E85" s="282" t="s">
        <v>82</v>
      </c>
      <c r="G85" s="387" t="str">
        <f>IF(OR(C85="",C85="Incomplet"),"",AVERAGE(Compétences!$AE$5:$AE$39))</f>
        <v/>
      </c>
      <c r="H85" s="281" t="s">
        <v>127</v>
      </c>
    </row>
    <row r="86" spans="1:8" ht="13.9" customHeight="1" x14ac:dyDescent="0.2">
      <c r="A86" s="281"/>
      <c r="G86" s="283"/>
    </row>
    <row r="87" spans="1:8" ht="11.45" customHeight="1" x14ac:dyDescent="0.2">
      <c r="A87" s="283" t="s">
        <v>84</v>
      </c>
      <c r="D87" s="281"/>
      <c r="E87" s="321"/>
      <c r="G87" s="283"/>
    </row>
    <row r="88" spans="1:8" ht="7.15" customHeight="1" x14ac:dyDescent="0.2">
      <c r="A88" s="281"/>
      <c r="B88" s="281"/>
      <c r="C88" s="281"/>
      <c r="D88" s="281"/>
      <c r="E88" s="281"/>
      <c r="F88" s="281"/>
      <c r="G88" s="283"/>
      <c r="H88" s="281"/>
    </row>
    <row r="89" spans="1:8" ht="13.15" customHeight="1" x14ac:dyDescent="0.2">
      <c r="A89" s="282" t="s">
        <v>81</v>
      </c>
      <c r="C89" s="304" t="str">
        <f>IF(OR(Compétences!$AG6="",Compétences!$AG6="incomplet",Compétences!$AG6="absent(e)"),"",Compétences!$AG6)</f>
        <v/>
      </c>
      <c r="D89" s="281" t="s">
        <v>128</v>
      </c>
      <c r="E89" s="282" t="s">
        <v>82</v>
      </c>
      <c r="G89" s="387" t="str">
        <f>IF(OR(C89="",C89="Incomplet"),"",AVERAGE(Compétences!$AG$5:$AG$39))</f>
        <v/>
      </c>
      <c r="H89" s="281" t="s">
        <v>128</v>
      </c>
    </row>
    <row r="90" spans="1:8" ht="13.9" customHeight="1" x14ac:dyDescent="0.2">
      <c r="A90" s="281"/>
      <c r="G90" s="283"/>
    </row>
    <row r="91" spans="1:8" ht="11.45" customHeight="1" x14ac:dyDescent="0.2">
      <c r="A91" s="283" t="s">
        <v>89</v>
      </c>
      <c r="D91" s="281"/>
      <c r="E91" s="321"/>
      <c r="G91" s="283"/>
    </row>
    <row r="92" spans="1:8" ht="7.15" customHeight="1" x14ac:dyDescent="0.2">
      <c r="A92" s="281"/>
      <c r="B92" s="281"/>
      <c r="C92" s="281"/>
      <c r="D92" s="281"/>
      <c r="E92" s="281"/>
      <c r="F92" s="281"/>
      <c r="G92" s="283"/>
      <c r="H92" s="281"/>
    </row>
    <row r="93" spans="1:8" ht="13.15" customHeight="1" x14ac:dyDescent="0.2">
      <c r="A93" s="282" t="s">
        <v>81</v>
      </c>
      <c r="C93" s="304" t="str">
        <f>IF(OR(Compétences!$AI6="",Compétences!$AI6="incomplet",Compétences!$AI6="absent(e)"),"",Compétences!$AI6)</f>
        <v/>
      </c>
      <c r="D93" s="281" t="s">
        <v>127</v>
      </c>
      <c r="E93" s="282" t="s">
        <v>82</v>
      </c>
      <c r="G93" s="387" t="str">
        <f>IF(OR(C93="",C93="Incomplet"),"",AVERAGE(Compétences!$AI$5:$AI$39))</f>
        <v/>
      </c>
      <c r="H93" s="281" t="s">
        <v>127</v>
      </c>
    </row>
    <row r="94" spans="1:8" ht="13.9" customHeight="1" x14ac:dyDescent="0.2">
      <c r="A94" s="281"/>
    </row>
    <row r="95" spans="1:8" ht="19.899999999999999" customHeight="1" x14ac:dyDescent="0.2"/>
    <row r="96" spans="1:8" ht="19.899999999999999" customHeight="1" x14ac:dyDescent="0.2"/>
    <row r="97" spans="1:8" ht="18" customHeight="1" x14ac:dyDescent="0.2"/>
    <row r="98" spans="1:8" ht="18" customHeight="1" x14ac:dyDescent="0.2"/>
    <row r="100" spans="1:8" ht="23.45" customHeight="1" x14ac:dyDescent="0.2"/>
    <row r="101" spans="1:8" ht="12.75" customHeight="1" x14ac:dyDescent="0.2"/>
    <row r="102" spans="1:8" ht="12.75" customHeight="1" x14ac:dyDescent="0.2"/>
    <row r="103" spans="1:8" ht="12.75" customHeight="1" x14ac:dyDescent="0.2">
      <c r="A103" s="526"/>
      <c r="B103" s="526"/>
      <c r="C103" s="526"/>
      <c r="D103" s="526"/>
      <c r="E103" s="526"/>
      <c r="F103" s="526"/>
      <c r="G103" s="526"/>
      <c r="H103" s="526"/>
    </row>
    <row r="104" spans="1:8" ht="15" customHeight="1" x14ac:dyDescent="0.2">
      <c r="A104" s="529" t="s">
        <v>78</v>
      </c>
      <c r="B104" s="529"/>
      <c r="C104" s="529"/>
      <c r="D104" s="529"/>
      <c r="E104" s="529"/>
      <c r="F104" s="529"/>
      <c r="G104" s="529"/>
      <c r="H104" s="529"/>
    </row>
    <row r="105" spans="1:8" ht="15" customHeight="1" x14ac:dyDescent="0.2">
      <c r="A105" s="315"/>
      <c r="B105" s="316"/>
      <c r="C105" s="316"/>
      <c r="D105" s="317"/>
      <c r="E105" s="316"/>
      <c r="F105" s="316"/>
      <c r="G105" s="316"/>
      <c r="H105" s="316"/>
    </row>
    <row r="106" spans="1:8" ht="15.75" customHeight="1" x14ac:dyDescent="0.2">
      <c r="A106" s="530" t="s">
        <v>94</v>
      </c>
      <c r="B106" s="530"/>
      <c r="C106" s="530"/>
      <c r="D106" s="530"/>
      <c r="E106" s="530"/>
      <c r="F106" s="530"/>
      <c r="G106" s="530"/>
      <c r="H106" s="530"/>
    </row>
    <row r="107" spans="1:8" ht="12.75" customHeight="1" x14ac:dyDescent="0.2">
      <c r="A107" s="315"/>
      <c r="B107" s="316"/>
      <c r="C107" s="316"/>
      <c r="D107" s="317"/>
      <c r="E107" s="316"/>
      <c r="F107" s="316"/>
      <c r="G107" s="316"/>
      <c r="H107" s="316"/>
    </row>
    <row r="108" spans="1:8" ht="16.149999999999999" customHeight="1" x14ac:dyDescent="0.2">
      <c r="A108" s="275" t="s">
        <v>80</v>
      </c>
      <c r="B108" s="275" t="str">
        <f>IF('Encodage réponses Es'!$C$1="","",'Encodage réponses Es'!$C$1)</f>
        <v/>
      </c>
      <c r="C108" s="316"/>
      <c r="D108" s="317"/>
      <c r="E108" s="316"/>
      <c r="F108" s="316"/>
      <c r="G108" s="316"/>
      <c r="H108" s="316"/>
    </row>
    <row r="109" spans="1:8" ht="16.899999999999999" customHeight="1" x14ac:dyDescent="0.2">
      <c r="A109" s="275" t="s">
        <v>79</v>
      </c>
      <c r="B109" s="275" t="str">
        <f>IF('Encodage réponses Es'!$C$2="","",'Encodage réponses Es'!$C$2)</f>
        <v/>
      </c>
      <c r="C109" s="316"/>
      <c r="D109" s="317"/>
      <c r="E109" s="316"/>
      <c r="F109" s="316"/>
      <c r="G109" s="316"/>
      <c r="H109" s="316"/>
    </row>
    <row r="110" spans="1:8" ht="18" customHeight="1" x14ac:dyDescent="0.2">
      <c r="A110" s="527" t="str">
        <f>CONCATENATE("Synthèse des résultats de l'élève : ",Compétences!$D7)</f>
        <v xml:space="preserve">Synthèse des résultats de l'élève : </v>
      </c>
      <c r="B110" s="527"/>
      <c r="C110" s="527"/>
      <c r="D110" s="527"/>
      <c r="E110" s="527"/>
      <c r="F110" s="527"/>
      <c r="G110" s="527"/>
      <c r="H110" s="527"/>
    </row>
    <row r="111" spans="1:8" ht="15.75" customHeight="1" x14ac:dyDescent="0.2">
      <c r="A111" s="318"/>
      <c r="B111" s="319"/>
      <c r="C111" s="316"/>
      <c r="D111" s="317"/>
      <c r="E111" s="316"/>
      <c r="F111" s="316"/>
      <c r="G111" s="316"/>
      <c r="H111" s="316"/>
    </row>
    <row r="112" spans="1:8" ht="155.25" customHeight="1" x14ac:dyDescent="0.2">
      <c r="A112" s="528" t="s">
        <v>133</v>
      </c>
      <c r="B112" s="528"/>
      <c r="C112" s="528"/>
      <c r="D112" s="528"/>
      <c r="E112" s="528"/>
      <c r="F112" s="528"/>
      <c r="G112" s="528"/>
      <c r="H112" s="528"/>
    </row>
    <row r="113" spans="1:8" ht="12.75" customHeight="1" x14ac:dyDescent="0.2">
      <c r="A113" s="320"/>
      <c r="B113" s="320"/>
      <c r="C113" s="320"/>
      <c r="D113" s="320"/>
      <c r="E113" s="320"/>
      <c r="F113" s="320"/>
      <c r="G113" s="320"/>
      <c r="H113" s="320"/>
    </row>
    <row r="114" spans="1:8" ht="12.75" customHeight="1" x14ac:dyDescent="0.2">
      <c r="A114" s="320"/>
      <c r="B114" s="320"/>
      <c r="C114" s="320"/>
      <c r="D114" s="320"/>
      <c r="E114" s="320"/>
      <c r="F114" s="320"/>
      <c r="G114" s="320"/>
      <c r="H114" s="320"/>
    </row>
    <row r="115" spans="1:8" ht="12" customHeight="1" x14ac:dyDescent="0.2">
      <c r="A115" s="283" t="s">
        <v>85</v>
      </c>
      <c r="B115" s="281"/>
      <c r="C115" s="281"/>
      <c r="D115" s="281"/>
      <c r="E115" s="281"/>
      <c r="F115" s="281"/>
      <c r="G115" s="281"/>
      <c r="H115" s="281"/>
    </row>
    <row r="116" spans="1:8" ht="12" customHeight="1" x14ac:dyDescent="0.2">
      <c r="A116" s="281"/>
      <c r="B116" s="281"/>
      <c r="C116" s="281"/>
      <c r="D116" s="281"/>
      <c r="E116" s="281"/>
      <c r="F116" s="281"/>
      <c r="G116" s="281"/>
      <c r="H116" s="281"/>
    </row>
    <row r="117" spans="1:8" ht="12" customHeight="1" x14ac:dyDescent="0.2">
      <c r="A117" s="282" t="s">
        <v>81</v>
      </c>
      <c r="B117" s="524" t="str">
        <f>IF(Compétences!$H7="","",Compétences!$H7)</f>
        <v/>
      </c>
      <c r="C117" s="524"/>
      <c r="D117" s="281" t="s">
        <v>119</v>
      </c>
      <c r="E117" s="282" t="s">
        <v>82</v>
      </c>
      <c r="G117" s="387" t="str">
        <f>IF(OR(B117="",B117="incomplet",B117="absent(e)"),"",AVERAGE(Compétences!$H$5:$H$39))</f>
        <v/>
      </c>
      <c r="H117" s="281" t="s">
        <v>120</v>
      </c>
    </row>
    <row r="118" spans="1:8" ht="12" customHeight="1" x14ac:dyDescent="0.2">
      <c r="A118" s="281"/>
      <c r="B118" s="281"/>
      <c r="C118" s="525" t="str">
        <f>IF(OR(B117="",B117="incomplet",B117="absent(e)"),"",B117/53)</f>
        <v/>
      </c>
      <c r="D118" s="525"/>
      <c r="E118" s="281"/>
      <c r="F118" s="281"/>
      <c r="G118" s="389"/>
      <c r="H118" s="394" t="str">
        <f>IF(C118="","",G117/53)</f>
        <v/>
      </c>
    </row>
    <row r="119" spans="1:8" ht="12" customHeight="1" x14ac:dyDescent="0.2">
      <c r="A119" s="281"/>
      <c r="B119" s="281"/>
      <c r="C119" s="391"/>
      <c r="D119" s="391"/>
      <c r="E119" s="281"/>
      <c r="F119" s="281"/>
      <c r="G119" s="389"/>
      <c r="H119" s="391"/>
    </row>
    <row r="120" spans="1:8" ht="12" customHeight="1" x14ac:dyDescent="0.2">
      <c r="A120" s="281" t="s">
        <v>100</v>
      </c>
      <c r="C120" s="304" t="str">
        <f>IF(OR(Compétences!$K7="",Compétences!$K7="incomplet",Compétences!$K7="absent(e)"),"",Compétences!$K7)</f>
        <v/>
      </c>
      <c r="D120" s="281" t="s">
        <v>124</v>
      </c>
      <c r="G120" s="387" t="str">
        <f>IF(OR(C120="",C120="Incomplet"),"",AVERAGE(Compétences!$K$5:$K$39))</f>
        <v/>
      </c>
      <c r="H120" s="281" t="s">
        <v>124</v>
      </c>
    </row>
    <row r="121" spans="1:8" ht="12" customHeight="1" x14ac:dyDescent="0.2">
      <c r="A121" s="281" t="s">
        <v>116</v>
      </c>
      <c r="C121" s="304" t="str">
        <f>IF(OR(Compétences!$N7="",Compétences!$N7="incomplet",Compétences!$N7="absent(e)"),"",Compétences!$N7)</f>
        <v/>
      </c>
      <c r="D121" s="281" t="s">
        <v>125</v>
      </c>
      <c r="G121" s="387" t="str">
        <f>IF(OR(C121="",C121="Incomplet"),"",AVERAGE(Compétences!$N$5:$N$39))</f>
        <v/>
      </c>
      <c r="H121" s="281" t="s">
        <v>125</v>
      </c>
    </row>
    <row r="122" spans="1:8" ht="12" customHeight="1" x14ac:dyDescent="0.2">
      <c r="A122" s="281" t="s">
        <v>69</v>
      </c>
      <c r="C122" s="386" t="str">
        <f>IF(OR(Compétences!$Q7="",Compétences!$Q7="incomplet",Compétences!$Q7="absent(e)"),"",Compétences!$Q7)</f>
        <v/>
      </c>
      <c r="D122" s="281" t="s">
        <v>121</v>
      </c>
      <c r="E122" s="321"/>
      <c r="G122" s="387" t="str">
        <f>IF(OR(C122="",C122="Incomplet"),"",AVERAGE(Compétences!$Q$5:$Q$39))</f>
        <v/>
      </c>
      <c r="H122" s="281" t="s">
        <v>121</v>
      </c>
    </row>
    <row r="123" spans="1:8" ht="12" customHeight="1" x14ac:dyDescent="0.2">
      <c r="A123" s="281" t="s">
        <v>83</v>
      </c>
      <c r="C123" s="304" t="str">
        <f>IF(OR(Compétences!$T7="",Compétences!$T7="incomplet",Compétences!$T7="absent(e)"),"",Compétences!$T7)</f>
        <v/>
      </c>
      <c r="D123" s="281" t="s">
        <v>124</v>
      </c>
      <c r="E123" s="321"/>
      <c r="G123" s="387" t="str">
        <f>IF(OR(C123="",C123="Incomplet"),"",AVERAGE(Compétences!$T$5:$T$39))</f>
        <v/>
      </c>
      <c r="H123" s="281" t="s">
        <v>124</v>
      </c>
    </row>
    <row r="124" spans="1:8" ht="12" customHeight="1" x14ac:dyDescent="0.2">
      <c r="A124" s="281" t="s">
        <v>117</v>
      </c>
      <c r="B124" s="281"/>
      <c r="C124" s="304" t="str">
        <f>IF(OR(Compétences!$W7="",Compétences!$W7="incomplet",Compétences!$W7="absent(e)"),"",Compétences!$W7)</f>
        <v/>
      </c>
      <c r="D124" s="281" t="s">
        <v>122</v>
      </c>
      <c r="E124" s="281"/>
      <c r="F124" s="281"/>
      <c r="G124" s="387" t="str">
        <f>IF(OR(C124="",C124="Incomplet"),"",AVERAGE(Compétences!$W$5:$W$39))</f>
        <v/>
      </c>
      <c r="H124" s="281" t="s">
        <v>122</v>
      </c>
    </row>
    <row r="125" spans="1:8" ht="9.6" customHeight="1" x14ac:dyDescent="0.2">
      <c r="A125" s="281" t="s">
        <v>118</v>
      </c>
      <c r="C125" s="304" t="str">
        <f>IF(OR(Compétences!$Z7="",Compétences!$Z7="incomplet",Compétences!$Z7="absent(e)"),"",Compétences!$Z7)</f>
        <v/>
      </c>
      <c r="D125" s="281" t="s">
        <v>126</v>
      </c>
      <c r="G125" s="387" t="str">
        <f>IF(OR(C125="",C125="Incomplet"),"",AVERAGE(Compétences!$Z$5:$Z$39))</f>
        <v/>
      </c>
      <c r="H125" s="281" t="s">
        <v>126</v>
      </c>
    </row>
    <row r="126" spans="1:8" ht="12" customHeight="1" x14ac:dyDescent="0.2">
      <c r="A126" s="281"/>
      <c r="C126" s="304"/>
      <c r="D126" s="281"/>
      <c r="G126" s="284"/>
      <c r="H126" s="281"/>
    </row>
    <row r="127" spans="1:8" ht="12" customHeight="1" x14ac:dyDescent="0.2">
      <c r="A127" s="281"/>
      <c r="C127" s="304"/>
      <c r="D127" s="281"/>
      <c r="G127" s="284"/>
      <c r="H127" s="281"/>
    </row>
    <row r="128" spans="1:8" ht="12" customHeight="1" x14ac:dyDescent="0.2">
      <c r="A128" s="281"/>
      <c r="D128" s="281"/>
    </row>
    <row r="129" spans="1:8" ht="11.45" customHeight="1" x14ac:dyDescent="0.2">
      <c r="A129" s="283" t="s">
        <v>74</v>
      </c>
      <c r="D129" s="281"/>
      <c r="E129" s="321"/>
    </row>
    <row r="130" spans="1:8" ht="7.15" customHeight="1" x14ac:dyDescent="0.2">
      <c r="A130" s="281"/>
      <c r="B130" s="281"/>
      <c r="C130" s="281"/>
      <c r="D130" s="281"/>
      <c r="E130" s="281"/>
      <c r="F130" s="281"/>
      <c r="G130" s="281"/>
      <c r="H130" s="281"/>
    </row>
    <row r="131" spans="1:8" ht="13.15" customHeight="1" x14ac:dyDescent="0.2">
      <c r="A131" s="282" t="s">
        <v>81</v>
      </c>
      <c r="C131" s="304" t="str">
        <f>IF(OR(Compétences!$AC7="",Compétences!$AC7="incomplet",Compétences!$AC7="absent(e)"),"",Compétences!$AC7)</f>
        <v/>
      </c>
      <c r="D131" s="281" t="s">
        <v>123</v>
      </c>
      <c r="E131" s="282" t="s">
        <v>82</v>
      </c>
      <c r="G131" s="387" t="str">
        <f>IF(OR(C131="",C131="Incomplet"),"",AVERAGE(Compétences!$AC$5:$AC$39))</f>
        <v/>
      </c>
      <c r="H131" s="281" t="s">
        <v>123</v>
      </c>
    </row>
    <row r="132" spans="1:8" ht="13.9" customHeight="1" x14ac:dyDescent="0.2">
      <c r="A132" s="281"/>
      <c r="G132" s="283"/>
    </row>
    <row r="133" spans="1:8" ht="11.45" customHeight="1" x14ac:dyDescent="0.2">
      <c r="A133" s="283" t="s">
        <v>75</v>
      </c>
      <c r="D133" s="281"/>
      <c r="E133" s="321"/>
      <c r="G133" s="283"/>
    </row>
    <row r="134" spans="1:8" ht="7.15" customHeight="1" x14ac:dyDescent="0.2">
      <c r="A134" s="281"/>
      <c r="B134" s="281"/>
      <c r="C134" s="281"/>
      <c r="D134" s="281"/>
      <c r="E134" s="281"/>
      <c r="F134" s="281"/>
      <c r="G134" s="283"/>
      <c r="H134" s="281"/>
    </row>
    <row r="135" spans="1:8" ht="13.15" customHeight="1" x14ac:dyDescent="0.2">
      <c r="A135" s="282" t="s">
        <v>81</v>
      </c>
      <c r="C135" s="388" t="str">
        <f>IF(OR(Compétences!$AE7="",Compétences!$AE7="incomplet",Compétences!$AE7="absent(e)"),"",Compétences!$AE7)</f>
        <v/>
      </c>
      <c r="D135" s="281" t="s">
        <v>127</v>
      </c>
      <c r="E135" s="282" t="s">
        <v>82</v>
      </c>
      <c r="G135" s="387" t="str">
        <f>IF(OR(C135="",C135="Incomplet"),"",AVERAGE(Compétences!$AE$5:$AE$39))</f>
        <v/>
      </c>
      <c r="H135" s="281" t="s">
        <v>127</v>
      </c>
    </row>
    <row r="136" spans="1:8" ht="13.9" customHeight="1" x14ac:dyDescent="0.2">
      <c r="A136" s="281"/>
      <c r="G136" s="283"/>
    </row>
    <row r="137" spans="1:8" ht="11.45" customHeight="1" x14ac:dyDescent="0.2">
      <c r="A137" s="283" t="s">
        <v>84</v>
      </c>
      <c r="D137" s="281"/>
      <c r="E137" s="321"/>
      <c r="G137" s="283"/>
    </row>
    <row r="138" spans="1:8" ht="7.15" customHeight="1" x14ac:dyDescent="0.2">
      <c r="A138" s="281"/>
      <c r="B138" s="281"/>
      <c r="C138" s="281"/>
      <c r="D138" s="281"/>
      <c r="E138" s="281"/>
      <c r="F138" s="281"/>
      <c r="G138" s="283"/>
      <c r="H138" s="281"/>
    </row>
    <row r="139" spans="1:8" ht="13.15" customHeight="1" x14ac:dyDescent="0.2">
      <c r="A139" s="282" t="s">
        <v>81</v>
      </c>
      <c r="C139" s="304" t="str">
        <f>IF(OR(Compétences!$AG7="",Compétences!$AG7="incomplet",Compétences!$AG7="absent(e)"),"",Compétences!$AG7)</f>
        <v/>
      </c>
      <c r="D139" s="281" t="s">
        <v>128</v>
      </c>
      <c r="E139" s="282" t="s">
        <v>82</v>
      </c>
      <c r="G139" s="387" t="str">
        <f>IF(OR(C139="",C139="Incomplet"),"",AVERAGE(Compétences!$AG$5:$AG$39))</f>
        <v/>
      </c>
      <c r="H139" s="281" t="s">
        <v>128</v>
      </c>
    </row>
    <row r="140" spans="1:8" ht="13.9" customHeight="1" x14ac:dyDescent="0.2">
      <c r="A140" s="281"/>
      <c r="G140" s="283"/>
    </row>
    <row r="141" spans="1:8" ht="11.45" customHeight="1" x14ac:dyDescent="0.2">
      <c r="A141" s="283" t="s">
        <v>89</v>
      </c>
      <c r="D141" s="281"/>
      <c r="E141" s="321"/>
      <c r="G141" s="283"/>
    </row>
    <row r="142" spans="1:8" ht="7.15" customHeight="1" x14ac:dyDescent="0.2">
      <c r="A142" s="281"/>
      <c r="B142" s="281"/>
      <c r="C142" s="281"/>
      <c r="D142" s="281"/>
      <c r="E142" s="281"/>
      <c r="F142" s="281"/>
      <c r="G142" s="283"/>
      <c r="H142" s="281"/>
    </row>
    <row r="143" spans="1:8" ht="13.15" customHeight="1" x14ac:dyDescent="0.2">
      <c r="A143" s="282" t="s">
        <v>81</v>
      </c>
      <c r="C143" s="304" t="str">
        <f>IF(OR(Compétences!$AI7="",Compétences!$AI7="incomplet",Compétences!$AI7="absent(e)"),"",Compétences!$AI7)</f>
        <v/>
      </c>
      <c r="D143" s="281" t="s">
        <v>127</v>
      </c>
      <c r="E143" s="282" t="s">
        <v>82</v>
      </c>
      <c r="G143" s="387" t="str">
        <f>IF(OR(C143="",C143="Incomplet"),"",AVERAGE(Compétences!$AI$5:$AI$39))</f>
        <v/>
      </c>
      <c r="H143" s="281" t="s">
        <v>127</v>
      </c>
    </row>
    <row r="144" spans="1:8" ht="13.9" customHeight="1" x14ac:dyDescent="0.2">
      <c r="A144" s="281"/>
    </row>
    <row r="145" spans="1:8" ht="19.899999999999999" customHeight="1" x14ac:dyDescent="0.2"/>
    <row r="146" spans="1:8" ht="19.899999999999999" customHeight="1" x14ac:dyDescent="0.2"/>
    <row r="147" spans="1:8" ht="18" customHeight="1" x14ac:dyDescent="0.2"/>
    <row r="148" spans="1:8" ht="18" customHeight="1" x14ac:dyDescent="0.2"/>
    <row r="150" spans="1:8" ht="23.45" customHeight="1" x14ac:dyDescent="0.2"/>
    <row r="151" spans="1:8" ht="12.75" customHeight="1" x14ac:dyDescent="0.2"/>
    <row r="152" spans="1:8" ht="12.75" customHeight="1" x14ac:dyDescent="0.2"/>
    <row r="153" spans="1:8" ht="12.75" customHeight="1" x14ac:dyDescent="0.2">
      <c r="A153" s="526"/>
      <c r="B153" s="526"/>
      <c r="C153" s="526"/>
      <c r="D153" s="526"/>
      <c r="E153" s="526"/>
      <c r="F153" s="526"/>
      <c r="G153" s="526"/>
      <c r="H153" s="526"/>
    </row>
    <row r="154" spans="1:8" ht="15" customHeight="1" x14ac:dyDescent="0.2">
      <c r="A154" s="529" t="s">
        <v>78</v>
      </c>
      <c r="B154" s="529"/>
      <c r="C154" s="529"/>
      <c r="D154" s="529"/>
      <c r="E154" s="529"/>
      <c r="F154" s="529"/>
      <c r="G154" s="529"/>
      <c r="H154" s="529"/>
    </row>
    <row r="155" spans="1:8" ht="15" customHeight="1" x14ac:dyDescent="0.2">
      <c r="A155" s="315"/>
      <c r="B155" s="316"/>
      <c r="C155" s="316"/>
      <c r="D155" s="317"/>
      <c r="E155" s="316"/>
      <c r="F155" s="316"/>
      <c r="G155" s="316"/>
      <c r="H155" s="316"/>
    </row>
    <row r="156" spans="1:8" ht="15.75" customHeight="1" x14ac:dyDescent="0.2">
      <c r="A156" s="530" t="s">
        <v>94</v>
      </c>
      <c r="B156" s="530"/>
      <c r="C156" s="530"/>
      <c r="D156" s="530"/>
      <c r="E156" s="530"/>
      <c r="F156" s="530"/>
      <c r="G156" s="530"/>
      <c r="H156" s="530"/>
    </row>
    <row r="157" spans="1:8" ht="12.75" customHeight="1" x14ac:dyDescent="0.2">
      <c r="A157" s="315"/>
      <c r="B157" s="316"/>
      <c r="C157" s="316"/>
      <c r="D157" s="317"/>
      <c r="E157" s="316"/>
      <c r="F157" s="316"/>
      <c r="G157" s="316"/>
      <c r="H157" s="316"/>
    </row>
    <row r="158" spans="1:8" ht="16.149999999999999" customHeight="1" x14ac:dyDescent="0.2">
      <c r="A158" s="275" t="s">
        <v>80</v>
      </c>
      <c r="B158" s="275" t="str">
        <f>IF('Encodage réponses Es'!$C$1="","",'Encodage réponses Es'!$C$1)</f>
        <v/>
      </c>
      <c r="C158" s="316"/>
      <c r="D158" s="317"/>
      <c r="E158" s="316"/>
      <c r="F158" s="316"/>
      <c r="G158" s="316"/>
      <c r="H158" s="316"/>
    </row>
    <row r="159" spans="1:8" ht="16.899999999999999" customHeight="1" x14ac:dyDescent="0.2">
      <c r="A159" s="275" t="s">
        <v>79</v>
      </c>
      <c r="B159" s="275" t="str">
        <f>IF('Encodage réponses Es'!$C$2="","",'Encodage réponses Es'!$C$2)</f>
        <v/>
      </c>
      <c r="C159" s="316"/>
      <c r="D159" s="317"/>
      <c r="E159" s="316"/>
      <c r="F159" s="316"/>
      <c r="G159" s="316"/>
      <c r="H159" s="316"/>
    </row>
    <row r="160" spans="1:8" ht="18" customHeight="1" x14ac:dyDescent="0.2">
      <c r="A160" s="527" t="str">
        <f>CONCATENATE("Synthèse des résultats de l'élève : ",Compétences!$D8)</f>
        <v xml:space="preserve">Synthèse des résultats de l'élève : </v>
      </c>
      <c r="B160" s="527"/>
      <c r="C160" s="527"/>
      <c r="D160" s="527"/>
      <c r="E160" s="527"/>
      <c r="F160" s="527"/>
      <c r="G160" s="527"/>
      <c r="H160" s="527"/>
    </row>
    <row r="161" spans="1:8" ht="15.75" customHeight="1" x14ac:dyDescent="0.2">
      <c r="A161" s="318"/>
      <c r="B161" s="319"/>
      <c r="C161" s="316"/>
      <c r="D161" s="317"/>
      <c r="E161" s="316"/>
      <c r="F161" s="316"/>
      <c r="G161" s="316"/>
      <c r="H161" s="316"/>
    </row>
    <row r="162" spans="1:8" ht="155.25" customHeight="1" x14ac:dyDescent="0.2">
      <c r="A162" s="528" t="s">
        <v>132</v>
      </c>
      <c r="B162" s="528"/>
      <c r="C162" s="528"/>
      <c r="D162" s="528"/>
      <c r="E162" s="528"/>
      <c r="F162" s="528"/>
      <c r="G162" s="528"/>
      <c r="H162" s="528"/>
    </row>
    <row r="163" spans="1:8" ht="12.75" customHeight="1" x14ac:dyDescent="0.2">
      <c r="A163" s="320"/>
      <c r="B163" s="320"/>
      <c r="C163" s="320"/>
      <c r="D163" s="320"/>
      <c r="E163" s="320"/>
      <c r="F163" s="320"/>
      <c r="G163" s="320"/>
      <c r="H163" s="320"/>
    </row>
    <row r="164" spans="1:8" ht="12.75" customHeight="1" x14ac:dyDescent="0.2">
      <c r="A164" s="320"/>
      <c r="B164" s="320"/>
      <c r="C164" s="320"/>
      <c r="D164" s="320"/>
      <c r="E164" s="320"/>
      <c r="F164" s="320"/>
      <c r="G164" s="320"/>
      <c r="H164" s="320"/>
    </row>
    <row r="165" spans="1:8" ht="12" customHeight="1" x14ac:dyDescent="0.2">
      <c r="A165" s="283" t="s">
        <v>85</v>
      </c>
      <c r="B165" s="281"/>
      <c r="C165" s="281"/>
      <c r="D165" s="281"/>
      <c r="E165" s="281"/>
      <c r="F165" s="281"/>
      <c r="G165" s="281"/>
      <c r="H165" s="281"/>
    </row>
    <row r="166" spans="1:8" ht="12" customHeight="1" x14ac:dyDescent="0.2">
      <c r="A166" s="281"/>
      <c r="B166" s="281"/>
      <c r="C166" s="281"/>
      <c r="D166" s="281"/>
      <c r="E166" s="281"/>
      <c r="F166" s="281"/>
      <c r="G166" s="281"/>
      <c r="H166" s="281"/>
    </row>
    <row r="167" spans="1:8" ht="12" customHeight="1" x14ac:dyDescent="0.2">
      <c r="A167" s="282" t="s">
        <v>81</v>
      </c>
      <c r="B167" s="524" t="str">
        <f>IF(Compétences!$H8="","",Compétences!$H8)</f>
        <v/>
      </c>
      <c r="C167" s="524"/>
      <c r="D167" s="281" t="s">
        <v>119</v>
      </c>
      <c r="E167" s="282" t="s">
        <v>82</v>
      </c>
      <c r="G167" s="387" t="str">
        <f>IF(OR(B167="",B167="incomplet",B167="absent(e)"),"",AVERAGE(Compétences!$H$5:$H$39))</f>
        <v/>
      </c>
      <c r="H167" s="281" t="s">
        <v>120</v>
      </c>
    </row>
    <row r="168" spans="1:8" ht="12" customHeight="1" x14ac:dyDescent="0.2">
      <c r="A168" s="281"/>
      <c r="B168" s="281"/>
      <c r="C168" s="525" t="str">
        <f>IF(OR(B167="",B167="incomplet",B167="absent(e)"),"",B167/53)</f>
        <v/>
      </c>
      <c r="D168" s="525"/>
      <c r="E168" s="281"/>
      <c r="F168" s="281"/>
      <c r="G168" s="389"/>
      <c r="H168" s="394" t="str">
        <f>IF(C168="","",G167/53)</f>
        <v/>
      </c>
    </row>
    <row r="169" spans="1:8" ht="12" customHeight="1" x14ac:dyDescent="0.2">
      <c r="A169" s="281"/>
      <c r="B169" s="281"/>
      <c r="C169" s="391"/>
      <c r="D169" s="391"/>
      <c r="E169" s="281"/>
      <c r="F169" s="281"/>
      <c r="G169" s="389"/>
      <c r="H169" s="391"/>
    </row>
    <row r="170" spans="1:8" ht="12" customHeight="1" x14ac:dyDescent="0.2">
      <c r="A170" s="281" t="s">
        <v>100</v>
      </c>
      <c r="C170" s="304" t="str">
        <f>IF(OR(Compétences!$K8="",Compétences!$K8="incomplet",Compétences!$K8="absent(e)"),"",Compétences!$K8)</f>
        <v/>
      </c>
      <c r="D170" s="281" t="s">
        <v>124</v>
      </c>
      <c r="G170" s="387" t="str">
        <f>IF(OR(C170="",C170="Incomplet"),"",AVERAGE(Compétences!$K$5:$K$39))</f>
        <v/>
      </c>
      <c r="H170" s="281" t="s">
        <v>124</v>
      </c>
    </row>
    <row r="171" spans="1:8" ht="12" customHeight="1" x14ac:dyDescent="0.2">
      <c r="A171" s="281" t="s">
        <v>116</v>
      </c>
      <c r="C171" s="304" t="str">
        <f>IF(OR(Compétences!$N8="",Compétences!$N8="incomplet",Compétences!$N8="absent(e)"),"",Compétences!$N8)</f>
        <v/>
      </c>
      <c r="D171" s="281" t="s">
        <v>125</v>
      </c>
      <c r="G171" s="387" t="str">
        <f>IF(OR(C171="",C171="Incomplet"),"",AVERAGE(Compétences!$N$5:$N$39))</f>
        <v/>
      </c>
      <c r="H171" s="281" t="s">
        <v>125</v>
      </c>
    </row>
    <row r="172" spans="1:8" ht="12" customHeight="1" x14ac:dyDescent="0.2">
      <c r="A172" s="281" t="s">
        <v>69</v>
      </c>
      <c r="C172" s="386" t="str">
        <f>IF(OR(Compétences!$Q8="",Compétences!$Q8="incomplet",Compétences!$Q8="absent(e)"),"",Compétences!$Q8)</f>
        <v/>
      </c>
      <c r="D172" s="281" t="s">
        <v>121</v>
      </c>
      <c r="E172" s="321"/>
      <c r="G172" s="387" t="str">
        <f>IF(OR(C172="",C172="Incomplet"),"",AVERAGE(Compétences!$Q$5:$Q$39))</f>
        <v/>
      </c>
      <c r="H172" s="281" t="s">
        <v>121</v>
      </c>
    </row>
    <row r="173" spans="1:8" ht="12" customHeight="1" x14ac:dyDescent="0.2">
      <c r="A173" s="281" t="s">
        <v>83</v>
      </c>
      <c r="C173" s="304" t="str">
        <f>IF(OR(Compétences!$T8="",Compétences!$T8="incomplet",Compétences!$T8="absent(e)"),"",Compétences!$T8)</f>
        <v/>
      </c>
      <c r="D173" s="281" t="s">
        <v>124</v>
      </c>
      <c r="E173" s="321"/>
      <c r="G173" s="387" t="str">
        <f>IF(OR(C173="",C173="Incomplet"),"",AVERAGE(Compétences!$T$5:$T$39))</f>
        <v/>
      </c>
      <c r="H173" s="281" t="s">
        <v>124</v>
      </c>
    </row>
    <row r="174" spans="1:8" ht="12" customHeight="1" x14ac:dyDescent="0.2">
      <c r="A174" s="281" t="s">
        <v>117</v>
      </c>
      <c r="B174" s="281"/>
      <c r="C174" s="304" t="str">
        <f>IF(OR(Compétences!$W8="",Compétences!$W8="incomplet",Compétences!$W8="absent(e)"),"",Compétences!$W8)</f>
        <v/>
      </c>
      <c r="D174" s="281" t="s">
        <v>122</v>
      </c>
      <c r="E174" s="281"/>
      <c r="F174" s="281"/>
      <c r="G174" s="387" t="str">
        <f>IF(OR(C174="",C174="Incomplet"),"",AVERAGE(Compétences!$W$5:$W$39))</f>
        <v/>
      </c>
      <c r="H174" s="281" t="s">
        <v>122</v>
      </c>
    </row>
    <row r="175" spans="1:8" ht="9.6" customHeight="1" x14ac:dyDescent="0.2">
      <c r="A175" s="281" t="s">
        <v>118</v>
      </c>
      <c r="C175" s="304" t="str">
        <f>IF(OR(Compétences!$Z8="",Compétences!$Z8="incomplet",Compétences!$Z8="absent(e)"),"",Compétences!$Z8)</f>
        <v/>
      </c>
      <c r="D175" s="281" t="s">
        <v>126</v>
      </c>
      <c r="G175" s="387" t="str">
        <f>IF(OR(C175="",C175="Incomplet"),"",AVERAGE(Compétences!$Z$5:$Z$39))</f>
        <v/>
      </c>
      <c r="H175" s="281" t="s">
        <v>126</v>
      </c>
    </row>
    <row r="176" spans="1:8" ht="12" customHeight="1" x14ac:dyDescent="0.2">
      <c r="A176" s="281"/>
      <c r="C176" s="304"/>
      <c r="D176" s="281"/>
      <c r="G176" s="284"/>
      <c r="H176" s="281"/>
    </row>
    <row r="177" spans="1:8" ht="12" customHeight="1" x14ac:dyDescent="0.2">
      <c r="A177" s="281"/>
      <c r="C177" s="304"/>
      <c r="D177" s="281"/>
      <c r="G177" s="284"/>
      <c r="H177" s="281"/>
    </row>
    <row r="178" spans="1:8" ht="12" customHeight="1" x14ac:dyDescent="0.2">
      <c r="A178" s="281"/>
      <c r="D178" s="281"/>
    </row>
    <row r="179" spans="1:8" ht="11.45" customHeight="1" x14ac:dyDescent="0.2">
      <c r="A179" s="283" t="s">
        <v>74</v>
      </c>
      <c r="D179" s="281"/>
      <c r="E179" s="321"/>
    </row>
    <row r="180" spans="1:8" ht="7.15" customHeight="1" x14ac:dyDescent="0.2">
      <c r="A180" s="281"/>
      <c r="B180" s="281"/>
      <c r="C180" s="281"/>
      <c r="D180" s="281"/>
      <c r="E180" s="281"/>
      <c r="F180" s="281"/>
      <c r="G180" s="281"/>
      <c r="H180" s="281"/>
    </row>
    <row r="181" spans="1:8" ht="13.15" customHeight="1" x14ac:dyDescent="0.2">
      <c r="A181" s="282" t="s">
        <v>81</v>
      </c>
      <c r="C181" s="304" t="str">
        <f>IF(OR(Compétences!$AC8="",Compétences!$AC8="incomplet",Compétences!$AC8="absent(e)"),"",Compétences!$AC8)</f>
        <v/>
      </c>
      <c r="D181" s="281" t="s">
        <v>123</v>
      </c>
      <c r="E181" s="282" t="s">
        <v>82</v>
      </c>
      <c r="G181" s="387" t="str">
        <f>IF(OR(C181="",C181="Incomplet"),"",AVERAGE(Compétences!$AC$5:$AC$39))</f>
        <v/>
      </c>
      <c r="H181" s="281" t="s">
        <v>123</v>
      </c>
    </row>
    <row r="182" spans="1:8" ht="13.9" customHeight="1" x14ac:dyDescent="0.2">
      <c r="A182" s="281"/>
      <c r="G182" s="283"/>
    </row>
    <row r="183" spans="1:8" ht="11.45" customHeight="1" x14ac:dyDescent="0.2">
      <c r="A183" s="283" t="s">
        <v>75</v>
      </c>
      <c r="D183" s="281"/>
      <c r="E183" s="321"/>
      <c r="G183" s="283"/>
    </row>
    <row r="184" spans="1:8" ht="7.15" customHeight="1" x14ac:dyDescent="0.2">
      <c r="A184" s="281"/>
      <c r="B184" s="281"/>
      <c r="C184" s="281"/>
      <c r="D184" s="281"/>
      <c r="E184" s="281"/>
      <c r="F184" s="281"/>
      <c r="G184" s="283"/>
      <c r="H184" s="281"/>
    </row>
    <row r="185" spans="1:8" ht="13.15" customHeight="1" x14ac:dyDescent="0.2">
      <c r="A185" s="282" t="s">
        <v>81</v>
      </c>
      <c r="C185" s="388" t="str">
        <f>IF(OR(Compétences!$AE8="",Compétences!$AE8="incomplet",Compétences!$AE8="absent(e)"),"",Compétences!$AE8)</f>
        <v/>
      </c>
      <c r="D185" s="281" t="s">
        <v>127</v>
      </c>
      <c r="E185" s="282" t="s">
        <v>82</v>
      </c>
      <c r="G185" s="387" t="str">
        <f>IF(OR(C185="",C185="Incomplet"),"",AVERAGE(Compétences!$AE$5:$AE$39))</f>
        <v/>
      </c>
      <c r="H185" s="281" t="s">
        <v>127</v>
      </c>
    </row>
    <row r="186" spans="1:8" ht="13.9" customHeight="1" x14ac:dyDescent="0.2">
      <c r="A186" s="281"/>
      <c r="G186" s="283"/>
    </row>
    <row r="187" spans="1:8" ht="11.45" customHeight="1" x14ac:dyDescent="0.2">
      <c r="A187" s="283" t="s">
        <v>84</v>
      </c>
      <c r="D187" s="281"/>
      <c r="E187" s="321"/>
      <c r="G187" s="283"/>
    </row>
    <row r="188" spans="1:8" ht="7.15" customHeight="1" x14ac:dyDescent="0.2">
      <c r="A188" s="281"/>
      <c r="B188" s="281"/>
      <c r="C188" s="281"/>
      <c r="D188" s="281"/>
      <c r="E188" s="281"/>
      <c r="F188" s="281"/>
      <c r="G188" s="283"/>
      <c r="H188" s="281"/>
    </row>
    <row r="189" spans="1:8" ht="13.15" customHeight="1" x14ac:dyDescent="0.2">
      <c r="A189" s="282" t="s">
        <v>81</v>
      </c>
      <c r="C189" s="304" t="str">
        <f>IF(OR(Compétences!$AG8="",Compétences!$AG8="incomplet",Compétences!$AG8="absent(e)"),"",Compétences!$AG8)</f>
        <v/>
      </c>
      <c r="D189" s="281" t="s">
        <v>128</v>
      </c>
      <c r="E189" s="282" t="s">
        <v>82</v>
      </c>
      <c r="G189" s="387" t="str">
        <f>IF(OR(C189="",C189="Incomplet"),"",AVERAGE(Compétences!$AG$5:$AG$39))</f>
        <v/>
      </c>
      <c r="H189" s="281" t="s">
        <v>128</v>
      </c>
    </row>
    <row r="190" spans="1:8" ht="13.9" customHeight="1" x14ac:dyDescent="0.2">
      <c r="A190" s="281"/>
      <c r="G190" s="283"/>
    </row>
    <row r="191" spans="1:8" ht="11.45" customHeight="1" x14ac:dyDescent="0.2">
      <c r="A191" s="283" t="s">
        <v>89</v>
      </c>
      <c r="D191" s="281"/>
      <c r="E191" s="321"/>
      <c r="G191" s="283"/>
    </row>
    <row r="192" spans="1:8" ht="7.15" customHeight="1" x14ac:dyDescent="0.2">
      <c r="A192" s="281"/>
      <c r="B192" s="281"/>
      <c r="C192" s="281"/>
      <c r="D192" s="281"/>
      <c r="E192" s="281"/>
      <c r="F192" s="281"/>
      <c r="G192" s="283"/>
      <c r="H192" s="281"/>
    </row>
    <row r="193" spans="1:8" ht="13.15" customHeight="1" x14ac:dyDescent="0.2">
      <c r="A193" s="282" t="s">
        <v>81</v>
      </c>
      <c r="C193" s="304" t="str">
        <f>IF(OR(Compétences!$AI8="",Compétences!$AI8="incomplet",Compétences!$AI8="absent(e)"),"",Compétences!$AI8)</f>
        <v/>
      </c>
      <c r="D193" s="281" t="s">
        <v>127</v>
      </c>
      <c r="E193" s="282" t="s">
        <v>82</v>
      </c>
      <c r="G193" s="387" t="str">
        <f>IF(OR(C193="",C193="Incomplet"),"",AVERAGE(Compétences!$AI$5:$AI$39))</f>
        <v/>
      </c>
      <c r="H193" s="281" t="s">
        <v>127</v>
      </c>
    </row>
    <row r="194" spans="1:8" ht="13.9" customHeight="1" x14ac:dyDescent="0.2">
      <c r="A194" s="281"/>
    </row>
    <row r="195" spans="1:8" ht="19.899999999999999" customHeight="1" x14ac:dyDescent="0.2"/>
    <row r="196" spans="1:8" ht="19.899999999999999" customHeight="1" x14ac:dyDescent="0.2"/>
    <row r="197" spans="1:8" ht="18" customHeight="1" x14ac:dyDescent="0.2"/>
    <row r="198" spans="1:8" ht="18" customHeight="1" x14ac:dyDescent="0.2"/>
    <row r="200" spans="1:8" ht="23.45" customHeight="1" x14ac:dyDescent="0.2"/>
    <row r="201" spans="1:8" ht="12.75" customHeight="1" x14ac:dyDescent="0.2"/>
    <row r="202" spans="1:8" ht="12.75" customHeight="1" x14ac:dyDescent="0.2"/>
    <row r="203" spans="1:8" ht="12.75" customHeight="1" x14ac:dyDescent="0.2">
      <c r="A203" s="526"/>
      <c r="B203" s="526"/>
      <c r="C203" s="526"/>
      <c r="D203" s="526"/>
      <c r="E203" s="526"/>
      <c r="F203" s="526"/>
      <c r="G203" s="526"/>
      <c r="H203" s="526"/>
    </row>
    <row r="204" spans="1:8" ht="15" customHeight="1" x14ac:dyDescent="0.2">
      <c r="A204" s="529" t="s">
        <v>78</v>
      </c>
      <c r="B204" s="529"/>
      <c r="C204" s="529"/>
      <c r="D204" s="529"/>
      <c r="E204" s="529"/>
      <c r="F204" s="529"/>
      <c r="G204" s="529"/>
      <c r="H204" s="529"/>
    </row>
    <row r="205" spans="1:8" ht="15" customHeight="1" x14ac:dyDescent="0.2">
      <c r="A205" s="315"/>
      <c r="B205" s="316"/>
      <c r="C205" s="316"/>
      <c r="D205" s="317"/>
      <c r="E205" s="316"/>
      <c r="F205" s="316"/>
      <c r="G205" s="316"/>
      <c r="H205" s="316"/>
    </row>
    <row r="206" spans="1:8" ht="15.75" customHeight="1" x14ac:dyDescent="0.2">
      <c r="A206" s="530" t="s">
        <v>94</v>
      </c>
      <c r="B206" s="530"/>
      <c r="C206" s="530"/>
      <c r="D206" s="530"/>
      <c r="E206" s="530"/>
      <c r="F206" s="530"/>
      <c r="G206" s="530"/>
      <c r="H206" s="530"/>
    </row>
    <row r="207" spans="1:8" ht="12.75" customHeight="1" x14ac:dyDescent="0.2">
      <c r="A207" s="315"/>
      <c r="B207" s="316"/>
      <c r="C207" s="316"/>
      <c r="D207" s="317"/>
      <c r="E207" s="316"/>
      <c r="F207" s="316"/>
      <c r="G207" s="316"/>
      <c r="H207" s="316"/>
    </row>
    <row r="208" spans="1:8" ht="16.149999999999999" customHeight="1" x14ac:dyDescent="0.2">
      <c r="A208" s="275" t="s">
        <v>80</v>
      </c>
      <c r="B208" s="275" t="str">
        <f>IF('Encodage réponses Es'!$C$1="","",'Encodage réponses Es'!$C$1)</f>
        <v/>
      </c>
      <c r="C208" s="316"/>
      <c r="D208" s="317"/>
      <c r="E208" s="316"/>
      <c r="F208" s="316"/>
      <c r="G208" s="316"/>
      <c r="H208" s="316"/>
    </row>
    <row r="209" spans="1:8" ht="16.899999999999999" customHeight="1" x14ac:dyDescent="0.2">
      <c r="A209" s="275" t="s">
        <v>79</v>
      </c>
      <c r="B209" s="275" t="str">
        <f>IF('Encodage réponses Es'!$C$2="","",'Encodage réponses Es'!$C$2)</f>
        <v/>
      </c>
      <c r="C209" s="316"/>
      <c r="D209" s="317"/>
      <c r="E209" s="316"/>
      <c r="F209" s="316"/>
      <c r="G209" s="316"/>
      <c r="H209" s="316"/>
    </row>
    <row r="210" spans="1:8" ht="18" customHeight="1" x14ac:dyDescent="0.2">
      <c r="A210" s="527" t="str">
        <f>CONCATENATE("Synthèse des résultats de l'élève : ",Compétences!$D9)</f>
        <v xml:space="preserve">Synthèse des résultats de l'élève : </v>
      </c>
      <c r="B210" s="527"/>
      <c r="C210" s="527"/>
      <c r="D210" s="527"/>
      <c r="E210" s="527"/>
      <c r="F210" s="527"/>
      <c r="G210" s="527"/>
      <c r="H210" s="527"/>
    </row>
    <row r="211" spans="1:8" ht="15.75" customHeight="1" x14ac:dyDescent="0.2">
      <c r="A211" s="318"/>
      <c r="B211" s="319"/>
      <c r="C211" s="316"/>
      <c r="D211" s="317"/>
      <c r="E211" s="316"/>
      <c r="F211" s="316"/>
      <c r="G211" s="316"/>
      <c r="H211" s="316"/>
    </row>
    <row r="212" spans="1:8" ht="155.25" customHeight="1" x14ac:dyDescent="0.2">
      <c r="A212" s="528" t="s">
        <v>132</v>
      </c>
      <c r="B212" s="528"/>
      <c r="C212" s="528"/>
      <c r="D212" s="528"/>
      <c r="E212" s="528"/>
      <c r="F212" s="528"/>
      <c r="G212" s="528"/>
      <c r="H212" s="528"/>
    </row>
    <row r="213" spans="1:8" ht="12.75" customHeight="1" x14ac:dyDescent="0.2">
      <c r="A213" s="320"/>
      <c r="B213" s="320"/>
      <c r="C213" s="320"/>
      <c r="D213" s="320"/>
      <c r="E213" s="320"/>
      <c r="F213" s="320"/>
      <c r="G213" s="320"/>
      <c r="H213" s="320"/>
    </row>
    <row r="214" spans="1:8" ht="12.75" customHeight="1" x14ac:dyDescent="0.2">
      <c r="A214" s="320"/>
      <c r="B214" s="320"/>
      <c r="C214" s="320"/>
      <c r="D214" s="320"/>
      <c r="E214" s="320"/>
      <c r="F214" s="320"/>
      <c r="G214" s="320"/>
      <c r="H214" s="320"/>
    </row>
    <row r="215" spans="1:8" ht="12" customHeight="1" x14ac:dyDescent="0.2">
      <c r="A215" s="283" t="s">
        <v>85</v>
      </c>
      <c r="B215" s="281"/>
      <c r="C215" s="281"/>
      <c r="D215" s="281"/>
      <c r="E215" s="281"/>
      <c r="F215" s="281"/>
      <c r="G215" s="281"/>
      <c r="H215" s="281"/>
    </row>
    <row r="216" spans="1:8" ht="12" customHeight="1" x14ac:dyDescent="0.2">
      <c r="A216" s="281"/>
      <c r="B216" s="281"/>
      <c r="C216" s="281"/>
      <c r="D216" s="281"/>
      <c r="E216" s="281"/>
      <c r="F216" s="281"/>
      <c r="G216" s="281"/>
      <c r="H216" s="281"/>
    </row>
    <row r="217" spans="1:8" ht="12" customHeight="1" x14ac:dyDescent="0.2">
      <c r="A217" s="282" t="s">
        <v>81</v>
      </c>
      <c r="B217" s="524" t="str">
        <f>IF(Compétences!$H9="","",Compétences!$H9)</f>
        <v/>
      </c>
      <c r="C217" s="524"/>
      <c r="D217" s="281" t="s">
        <v>119</v>
      </c>
      <c r="E217" s="282" t="s">
        <v>82</v>
      </c>
      <c r="G217" s="387" t="str">
        <f>IF(OR(B217="",B217="incomplet",B217="absent(e)"),"",AVERAGE(Compétences!$H$5:$H$39))</f>
        <v/>
      </c>
      <c r="H217" s="281" t="s">
        <v>120</v>
      </c>
    </row>
    <row r="218" spans="1:8" ht="12" customHeight="1" x14ac:dyDescent="0.2">
      <c r="A218" s="281"/>
      <c r="B218" s="281"/>
      <c r="C218" s="525" t="str">
        <f>IF(OR(B217="",B217="incomplet",B217="absent(e)"),"",B217/53)</f>
        <v/>
      </c>
      <c r="D218" s="525"/>
      <c r="E218" s="281"/>
      <c r="F218" s="281"/>
      <c r="G218" s="389"/>
      <c r="H218" s="394" t="str">
        <f>IF(C218="","",G217/53)</f>
        <v/>
      </c>
    </row>
    <row r="219" spans="1:8" ht="12" customHeight="1" x14ac:dyDescent="0.2">
      <c r="A219" s="281"/>
      <c r="B219" s="281"/>
      <c r="C219" s="391"/>
      <c r="D219" s="391"/>
      <c r="E219" s="281"/>
      <c r="F219" s="281"/>
      <c r="G219" s="389"/>
      <c r="H219" s="391"/>
    </row>
    <row r="220" spans="1:8" ht="12" customHeight="1" x14ac:dyDescent="0.2">
      <c r="A220" s="281" t="s">
        <v>100</v>
      </c>
      <c r="C220" s="304" t="str">
        <f>IF(OR(Compétences!$K9="",Compétences!$K9="incomplet",Compétences!$K9="absent(e)"),"",Compétences!$K9)</f>
        <v/>
      </c>
      <c r="D220" s="281" t="s">
        <v>124</v>
      </c>
      <c r="G220" s="387" t="str">
        <f>IF(OR(C220="",C220="Incomplet"),"",AVERAGE(Compétences!$K$5:$K$39))</f>
        <v/>
      </c>
      <c r="H220" s="281" t="s">
        <v>124</v>
      </c>
    </row>
    <row r="221" spans="1:8" ht="12" customHeight="1" x14ac:dyDescent="0.2">
      <c r="A221" s="281" t="s">
        <v>116</v>
      </c>
      <c r="C221" s="304" t="str">
        <f>IF(OR(Compétences!$N9="",Compétences!$N9="incomplet",Compétences!$N9="absent(e)"),"",Compétences!$N9)</f>
        <v/>
      </c>
      <c r="D221" s="281" t="s">
        <v>125</v>
      </c>
      <c r="G221" s="387" t="str">
        <f>IF(OR(C221="",C221="Incomplet"),"",AVERAGE(Compétences!$N$5:$N$39))</f>
        <v/>
      </c>
      <c r="H221" s="281" t="s">
        <v>125</v>
      </c>
    </row>
    <row r="222" spans="1:8" ht="12" customHeight="1" x14ac:dyDescent="0.2">
      <c r="A222" s="281" t="s">
        <v>69</v>
      </c>
      <c r="C222" s="386" t="str">
        <f>IF(OR(Compétences!$Q9="",Compétences!$Q9="incomplet",Compétences!$Q9="absent(e)"),"",Compétences!$Q9)</f>
        <v/>
      </c>
      <c r="D222" s="281" t="s">
        <v>121</v>
      </c>
      <c r="E222" s="321"/>
      <c r="G222" s="387" t="str">
        <f>IF(OR(C222="",C222="Incomplet"),"",AVERAGE(Compétences!$Q$5:$Q$39))</f>
        <v/>
      </c>
      <c r="H222" s="281" t="s">
        <v>121</v>
      </c>
    </row>
    <row r="223" spans="1:8" ht="12" customHeight="1" x14ac:dyDescent="0.2">
      <c r="A223" s="281" t="s">
        <v>83</v>
      </c>
      <c r="C223" s="304" t="str">
        <f>IF(OR(Compétences!$T9="",Compétences!$T9="incomplet",Compétences!$T9="absent(e)"),"",Compétences!$T9)</f>
        <v/>
      </c>
      <c r="D223" s="281" t="s">
        <v>124</v>
      </c>
      <c r="E223" s="321"/>
      <c r="G223" s="387" t="str">
        <f>IF(OR(C223="",C223="Incomplet"),"",AVERAGE(Compétences!$T$5:$T$39))</f>
        <v/>
      </c>
      <c r="H223" s="281" t="s">
        <v>124</v>
      </c>
    </row>
    <row r="224" spans="1:8" ht="12" customHeight="1" x14ac:dyDescent="0.2">
      <c r="A224" s="281" t="s">
        <v>117</v>
      </c>
      <c r="B224" s="281"/>
      <c r="C224" s="304" t="str">
        <f>IF(OR(Compétences!$W9="",Compétences!$W9="incomplet",Compétences!$W9="absent(e)"),"",Compétences!$W9)</f>
        <v/>
      </c>
      <c r="D224" s="281" t="s">
        <v>122</v>
      </c>
      <c r="E224" s="281"/>
      <c r="F224" s="281"/>
      <c r="G224" s="387" t="str">
        <f>IF(OR(C224="",C224="Incomplet"),"",AVERAGE(Compétences!$W$5:$W$39))</f>
        <v/>
      </c>
      <c r="H224" s="281" t="s">
        <v>122</v>
      </c>
    </row>
    <row r="225" spans="1:8" ht="9.6" customHeight="1" x14ac:dyDescent="0.2">
      <c r="A225" s="281" t="s">
        <v>118</v>
      </c>
      <c r="C225" s="304" t="str">
        <f>IF(OR(Compétences!$Z9="",Compétences!$Z9="incomplet",Compétences!$Z9="absent(e)"),"",Compétences!$Z9)</f>
        <v/>
      </c>
      <c r="D225" s="281" t="s">
        <v>126</v>
      </c>
      <c r="G225" s="387" t="str">
        <f>IF(OR(C225="",C225="Incomplet"),"",AVERAGE(Compétences!$Z$5:$Z$39))</f>
        <v/>
      </c>
      <c r="H225" s="281" t="s">
        <v>126</v>
      </c>
    </row>
    <row r="226" spans="1:8" ht="12" customHeight="1" x14ac:dyDescent="0.2">
      <c r="A226" s="281"/>
      <c r="C226" s="304"/>
      <c r="D226" s="281"/>
      <c r="G226" s="284"/>
      <c r="H226" s="281"/>
    </row>
    <row r="227" spans="1:8" ht="12" customHeight="1" x14ac:dyDescent="0.2">
      <c r="A227" s="281"/>
      <c r="C227" s="304"/>
      <c r="D227" s="281"/>
      <c r="G227" s="284"/>
      <c r="H227" s="281"/>
    </row>
    <row r="228" spans="1:8" ht="12" customHeight="1" x14ac:dyDescent="0.2">
      <c r="A228" s="281"/>
      <c r="D228" s="281"/>
    </row>
    <row r="229" spans="1:8" ht="11.45" customHeight="1" x14ac:dyDescent="0.2">
      <c r="A229" s="283" t="s">
        <v>74</v>
      </c>
      <c r="D229" s="281"/>
      <c r="E229" s="321"/>
    </row>
    <row r="230" spans="1:8" ht="7.15" customHeight="1" x14ac:dyDescent="0.2">
      <c r="A230" s="281"/>
      <c r="B230" s="281"/>
      <c r="C230" s="281"/>
      <c r="D230" s="281"/>
      <c r="E230" s="281"/>
      <c r="F230" s="281"/>
      <c r="G230" s="281"/>
      <c r="H230" s="281"/>
    </row>
    <row r="231" spans="1:8" ht="13.15" customHeight="1" x14ac:dyDescent="0.2">
      <c r="A231" s="282" t="s">
        <v>81</v>
      </c>
      <c r="C231" s="304" t="str">
        <f>IF(OR(Compétences!$AC9="",Compétences!$AC9="incomplet",Compétences!$AC9="absent(e)"),"",Compétences!$AC9)</f>
        <v/>
      </c>
      <c r="D231" s="281" t="s">
        <v>123</v>
      </c>
      <c r="E231" s="282" t="s">
        <v>82</v>
      </c>
      <c r="G231" s="387" t="str">
        <f>IF(OR(C231="",C231="Incomplet"),"",AVERAGE(Compétences!$AC$5:$AC$39))</f>
        <v/>
      </c>
      <c r="H231" s="281" t="s">
        <v>123</v>
      </c>
    </row>
    <row r="232" spans="1:8" ht="13.9" customHeight="1" x14ac:dyDescent="0.2">
      <c r="A232" s="281"/>
      <c r="G232" s="283"/>
    </row>
    <row r="233" spans="1:8" ht="11.45" customHeight="1" x14ac:dyDescent="0.2">
      <c r="A233" s="283" t="s">
        <v>75</v>
      </c>
      <c r="D233" s="281"/>
      <c r="E233" s="321"/>
      <c r="G233" s="283"/>
    </row>
    <row r="234" spans="1:8" ht="7.15" customHeight="1" x14ac:dyDescent="0.2">
      <c r="A234" s="281"/>
      <c r="B234" s="281"/>
      <c r="C234" s="281"/>
      <c r="D234" s="281"/>
      <c r="E234" s="281"/>
      <c r="F234" s="281"/>
      <c r="G234" s="283"/>
      <c r="H234" s="281"/>
    </row>
    <row r="235" spans="1:8" ht="13.15" customHeight="1" x14ac:dyDescent="0.2">
      <c r="A235" s="282" t="s">
        <v>81</v>
      </c>
      <c r="C235" s="388" t="str">
        <f>IF(OR(Compétences!$AE9="",Compétences!$AE9="incomplet",Compétences!$AE9="absent(e)"),"",Compétences!$AE9)</f>
        <v/>
      </c>
      <c r="D235" s="281" t="s">
        <v>127</v>
      </c>
      <c r="E235" s="282" t="s">
        <v>82</v>
      </c>
      <c r="G235" s="387" t="str">
        <f>IF(OR(C235="",C235="Incomplet"),"",AVERAGE(Compétences!$AE$5:$AE$39))</f>
        <v/>
      </c>
      <c r="H235" s="281" t="s">
        <v>127</v>
      </c>
    </row>
    <row r="236" spans="1:8" ht="13.9" customHeight="1" x14ac:dyDescent="0.2">
      <c r="A236" s="281"/>
      <c r="G236" s="283"/>
    </row>
    <row r="237" spans="1:8" ht="11.45" customHeight="1" x14ac:dyDescent="0.2">
      <c r="A237" s="283" t="s">
        <v>84</v>
      </c>
      <c r="D237" s="281"/>
      <c r="E237" s="321"/>
      <c r="G237" s="283"/>
    </row>
    <row r="238" spans="1:8" ht="7.15" customHeight="1" x14ac:dyDescent="0.2">
      <c r="A238" s="281"/>
      <c r="B238" s="281"/>
      <c r="C238" s="281"/>
      <c r="D238" s="281"/>
      <c r="E238" s="281"/>
      <c r="F238" s="281"/>
      <c r="G238" s="283"/>
      <c r="H238" s="281"/>
    </row>
    <row r="239" spans="1:8" ht="13.15" customHeight="1" x14ac:dyDescent="0.2">
      <c r="A239" s="282" t="s">
        <v>81</v>
      </c>
      <c r="C239" s="304" t="str">
        <f>IF(OR(Compétences!$AG9="",Compétences!$AG9="incomplet",Compétences!$AG9="absent(e)"),"",Compétences!$AG9)</f>
        <v/>
      </c>
      <c r="D239" s="281" t="s">
        <v>128</v>
      </c>
      <c r="E239" s="282" t="s">
        <v>82</v>
      </c>
      <c r="G239" s="387" t="str">
        <f>IF(OR(C239="",C239="Incomplet"),"",AVERAGE(Compétences!$AG$5:$AG$39))</f>
        <v/>
      </c>
      <c r="H239" s="281" t="s">
        <v>128</v>
      </c>
    </row>
    <row r="240" spans="1:8" ht="13.9" customHeight="1" x14ac:dyDescent="0.2">
      <c r="A240" s="281"/>
      <c r="G240" s="283"/>
    </row>
    <row r="241" spans="1:8" ht="11.45" customHeight="1" x14ac:dyDescent="0.2">
      <c r="A241" s="283" t="s">
        <v>89</v>
      </c>
      <c r="D241" s="281"/>
      <c r="E241" s="321"/>
      <c r="G241" s="283"/>
    </row>
    <row r="242" spans="1:8" ht="7.15" customHeight="1" x14ac:dyDescent="0.2">
      <c r="A242" s="281"/>
      <c r="B242" s="281"/>
      <c r="C242" s="281"/>
      <c r="D242" s="281"/>
      <c r="E242" s="281"/>
      <c r="F242" s="281"/>
      <c r="G242" s="283"/>
      <c r="H242" s="281"/>
    </row>
    <row r="243" spans="1:8" ht="13.15" customHeight="1" x14ac:dyDescent="0.2">
      <c r="A243" s="282" t="s">
        <v>81</v>
      </c>
      <c r="C243" s="304" t="str">
        <f>IF(OR(Compétences!$AI9="",Compétences!$AI9="incomplet",Compétences!$AI9="absent(e)"),"",Compétences!$AI9)</f>
        <v/>
      </c>
      <c r="D243" s="281" t="s">
        <v>127</v>
      </c>
      <c r="E243" s="282" t="s">
        <v>82</v>
      </c>
      <c r="G243" s="387" t="str">
        <f>IF(OR(C243="",C243="Incomplet"),"",AVERAGE(Compétences!$AI$5:$AI$39))</f>
        <v/>
      </c>
      <c r="H243" s="281" t="s">
        <v>127</v>
      </c>
    </row>
    <row r="244" spans="1:8" ht="13.9" customHeight="1" x14ac:dyDescent="0.2">
      <c r="A244" s="281"/>
    </row>
    <row r="245" spans="1:8" ht="19.899999999999999" customHeight="1" x14ac:dyDescent="0.2"/>
    <row r="246" spans="1:8" ht="19.899999999999999" customHeight="1" x14ac:dyDescent="0.2"/>
    <row r="247" spans="1:8" ht="18" customHeight="1" x14ac:dyDescent="0.2"/>
    <row r="248" spans="1:8" ht="18" customHeight="1" x14ac:dyDescent="0.2"/>
    <row r="250" spans="1:8" ht="23.45" customHeight="1" x14ac:dyDescent="0.2"/>
    <row r="251" spans="1:8" ht="12.75" customHeight="1" x14ac:dyDescent="0.2"/>
    <row r="252" spans="1:8" ht="12.75" customHeight="1" x14ac:dyDescent="0.2"/>
    <row r="253" spans="1:8" ht="12.75" customHeight="1" x14ac:dyDescent="0.2">
      <c r="A253" s="526"/>
      <c r="B253" s="526"/>
      <c r="C253" s="526"/>
      <c r="D253" s="526"/>
      <c r="E253" s="526"/>
      <c r="F253" s="526"/>
      <c r="G253" s="526"/>
      <c r="H253" s="526"/>
    </row>
    <row r="254" spans="1:8" ht="15" customHeight="1" x14ac:dyDescent="0.2">
      <c r="A254" s="529" t="s">
        <v>78</v>
      </c>
      <c r="B254" s="529"/>
      <c r="C254" s="529"/>
      <c r="D254" s="529"/>
      <c r="E254" s="529"/>
      <c r="F254" s="529"/>
      <c r="G254" s="529"/>
      <c r="H254" s="529"/>
    </row>
    <row r="255" spans="1:8" ht="15" customHeight="1" x14ac:dyDescent="0.2">
      <c r="A255" s="315"/>
      <c r="B255" s="316"/>
      <c r="C255" s="316"/>
      <c r="D255" s="317"/>
      <c r="E255" s="316"/>
      <c r="F255" s="316"/>
      <c r="G255" s="316"/>
      <c r="H255" s="316"/>
    </row>
    <row r="256" spans="1:8" ht="15.75" customHeight="1" x14ac:dyDescent="0.2">
      <c r="A256" s="530" t="s">
        <v>94</v>
      </c>
      <c r="B256" s="530"/>
      <c r="C256" s="530"/>
      <c r="D256" s="530"/>
      <c r="E256" s="530"/>
      <c r="F256" s="530"/>
      <c r="G256" s="530"/>
      <c r="H256" s="530"/>
    </row>
    <row r="257" spans="1:8" ht="12.75" customHeight="1" x14ac:dyDescent="0.2">
      <c r="A257" s="315"/>
      <c r="B257" s="316"/>
      <c r="C257" s="316"/>
      <c r="D257" s="317"/>
      <c r="E257" s="316"/>
      <c r="F257" s="316"/>
      <c r="G257" s="316"/>
      <c r="H257" s="316"/>
    </row>
    <row r="258" spans="1:8" ht="16.149999999999999" customHeight="1" x14ac:dyDescent="0.2">
      <c r="A258" s="275" t="s">
        <v>80</v>
      </c>
      <c r="B258" s="275" t="str">
        <f>IF('Encodage réponses Es'!$C$1="","",'Encodage réponses Es'!$C$1)</f>
        <v/>
      </c>
      <c r="C258" s="316"/>
      <c r="D258" s="317"/>
      <c r="E258" s="316"/>
      <c r="F258" s="316"/>
      <c r="G258" s="316"/>
      <c r="H258" s="316"/>
    </row>
    <row r="259" spans="1:8" ht="16.899999999999999" customHeight="1" x14ac:dyDescent="0.2">
      <c r="A259" s="275" t="s">
        <v>79</v>
      </c>
      <c r="B259" s="275" t="str">
        <f>IF('Encodage réponses Es'!$C$2="","",'Encodage réponses Es'!$C$2)</f>
        <v/>
      </c>
      <c r="C259" s="316"/>
      <c r="D259" s="317"/>
      <c r="E259" s="316"/>
      <c r="F259" s="316"/>
      <c r="G259" s="316"/>
      <c r="H259" s="316"/>
    </row>
    <row r="260" spans="1:8" ht="18" customHeight="1" x14ac:dyDescent="0.2">
      <c r="A260" s="527" t="str">
        <f>CONCATENATE("Synthèse des résultats de l'élève : ",Compétences!$D10)</f>
        <v xml:space="preserve">Synthèse des résultats de l'élève : </v>
      </c>
      <c r="B260" s="527"/>
      <c r="C260" s="527"/>
      <c r="D260" s="527"/>
      <c r="E260" s="527"/>
      <c r="F260" s="527"/>
      <c r="G260" s="527"/>
      <c r="H260" s="527"/>
    </row>
    <row r="261" spans="1:8" ht="15.75" customHeight="1" x14ac:dyDescent="0.2">
      <c r="A261" s="318"/>
      <c r="B261" s="319"/>
      <c r="C261" s="316"/>
      <c r="D261" s="317"/>
      <c r="E261" s="316"/>
      <c r="F261" s="316"/>
      <c r="G261" s="316"/>
      <c r="H261" s="316"/>
    </row>
    <row r="262" spans="1:8" ht="155.25" customHeight="1" x14ac:dyDescent="0.2">
      <c r="A262" s="528" t="s">
        <v>131</v>
      </c>
      <c r="B262" s="528"/>
      <c r="C262" s="528"/>
      <c r="D262" s="528"/>
      <c r="E262" s="528"/>
      <c r="F262" s="528"/>
      <c r="G262" s="528"/>
      <c r="H262" s="528"/>
    </row>
    <row r="263" spans="1:8" ht="12.75" customHeight="1" x14ac:dyDescent="0.2">
      <c r="A263" s="320"/>
      <c r="B263" s="320"/>
      <c r="C263" s="320"/>
      <c r="D263" s="320"/>
      <c r="E263" s="320"/>
      <c r="F263" s="320"/>
      <c r="G263" s="320"/>
      <c r="H263" s="320"/>
    </row>
    <row r="264" spans="1:8" ht="12.75" customHeight="1" x14ac:dyDescent="0.2">
      <c r="A264" s="320"/>
      <c r="B264" s="320"/>
      <c r="C264" s="320"/>
      <c r="D264" s="320"/>
      <c r="E264" s="320"/>
      <c r="F264" s="320"/>
      <c r="G264" s="320"/>
      <c r="H264" s="320"/>
    </row>
    <row r="265" spans="1:8" ht="12" customHeight="1" x14ac:dyDescent="0.2">
      <c r="A265" s="283" t="s">
        <v>85</v>
      </c>
      <c r="B265" s="281"/>
      <c r="C265" s="281"/>
      <c r="D265" s="281"/>
      <c r="E265" s="281"/>
      <c r="F265" s="281"/>
      <c r="G265" s="281"/>
      <c r="H265" s="281"/>
    </row>
    <row r="266" spans="1:8" ht="12" customHeight="1" x14ac:dyDescent="0.2">
      <c r="A266" s="281"/>
      <c r="B266" s="281"/>
      <c r="C266" s="281"/>
      <c r="D266" s="281"/>
      <c r="E266" s="281"/>
      <c r="F266" s="281"/>
      <c r="G266" s="281"/>
      <c r="H266" s="281"/>
    </row>
    <row r="267" spans="1:8" ht="12" customHeight="1" x14ac:dyDescent="0.2">
      <c r="A267" s="282" t="s">
        <v>81</v>
      </c>
      <c r="B267" s="524" t="str">
        <f>IF(Compétences!$H10="","",Compétences!$H10)</f>
        <v/>
      </c>
      <c r="C267" s="524"/>
      <c r="D267" s="281" t="s">
        <v>119</v>
      </c>
      <c r="E267" s="282" t="s">
        <v>82</v>
      </c>
      <c r="G267" s="387" t="str">
        <f>IF(OR(B267="",B267="incomplet",B267="absent(e)"),"",AVERAGE(Compétences!$H$5:$H$39))</f>
        <v/>
      </c>
      <c r="H267" s="281" t="s">
        <v>120</v>
      </c>
    </row>
    <row r="268" spans="1:8" ht="12" customHeight="1" x14ac:dyDescent="0.2">
      <c r="A268" s="281"/>
      <c r="B268" s="281"/>
      <c r="C268" s="525" t="str">
        <f>IF(OR(B267="",B267="incomplet",B267="absent(e)"),"",B267/53)</f>
        <v/>
      </c>
      <c r="D268" s="525"/>
      <c r="E268" s="281"/>
      <c r="F268" s="281"/>
      <c r="G268" s="389"/>
      <c r="H268" s="394" t="str">
        <f>IF(C268="","",G267/53)</f>
        <v/>
      </c>
    </row>
    <row r="269" spans="1:8" ht="12" customHeight="1" x14ac:dyDescent="0.2">
      <c r="A269" s="281"/>
      <c r="B269" s="281"/>
      <c r="C269" s="391"/>
      <c r="D269" s="391"/>
      <c r="E269" s="281"/>
      <c r="F269" s="281"/>
      <c r="G269" s="389"/>
      <c r="H269" s="391"/>
    </row>
    <row r="270" spans="1:8" ht="12" customHeight="1" x14ac:dyDescent="0.2">
      <c r="A270" s="281" t="s">
        <v>100</v>
      </c>
      <c r="C270" s="304" t="str">
        <f>IF(OR(Compétences!$K10="",Compétences!$K10="incomplet",Compétences!$K10="absent(e)"),"",Compétences!$K10)</f>
        <v/>
      </c>
      <c r="D270" s="281" t="s">
        <v>124</v>
      </c>
      <c r="G270" s="387" t="str">
        <f>IF(OR(C270="",C270="Incomplet"),"",AVERAGE(Compétences!$K$5:$K$39))</f>
        <v/>
      </c>
      <c r="H270" s="281" t="s">
        <v>124</v>
      </c>
    </row>
    <row r="271" spans="1:8" ht="12" customHeight="1" x14ac:dyDescent="0.2">
      <c r="A271" s="281" t="s">
        <v>116</v>
      </c>
      <c r="C271" s="304" t="str">
        <f>IF(OR(Compétences!$N10="",Compétences!$N10="incomplet",Compétences!$N10="absent(e)"),"",Compétences!$N10)</f>
        <v/>
      </c>
      <c r="D271" s="281" t="s">
        <v>125</v>
      </c>
      <c r="G271" s="387" t="str">
        <f>IF(OR(C271="",C271="Incomplet"),"",AVERAGE(Compétences!$N$5:$N$39))</f>
        <v/>
      </c>
      <c r="H271" s="281" t="s">
        <v>125</v>
      </c>
    </row>
    <row r="272" spans="1:8" ht="12" customHeight="1" x14ac:dyDescent="0.2">
      <c r="A272" s="281" t="s">
        <v>69</v>
      </c>
      <c r="C272" s="386" t="str">
        <f>IF(OR(Compétences!$Q10="",Compétences!$Q10="incomplet",Compétences!$Q10="absent(e)"),"",Compétences!$Q10)</f>
        <v/>
      </c>
      <c r="D272" s="281" t="s">
        <v>121</v>
      </c>
      <c r="E272" s="321"/>
      <c r="G272" s="387" t="str">
        <f>IF(OR(C272="",C272="Incomplet"),"",AVERAGE(Compétences!$Q$5:$Q$39))</f>
        <v/>
      </c>
      <c r="H272" s="281" t="s">
        <v>121</v>
      </c>
    </row>
    <row r="273" spans="1:8" ht="12" customHeight="1" x14ac:dyDescent="0.2">
      <c r="A273" s="281" t="s">
        <v>83</v>
      </c>
      <c r="C273" s="304" t="str">
        <f>IF(OR(Compétences!$T10="",Compétences!$T10="incomplet",Compétences!$T10="absent(e)"),"",Compétences!$T10)</f>
        <v/>
      </c>
      <c r="D273" s="281" t="s">
        <v>124</v>
      </c>
      <c r="E273" s="321"/>
      <c r="G273" s="387" t="str">
        <f>IF(OR(C273="",C273="Incomplet"),"",AVERAGE(Compétences!$T$5:$T$39))</f>
        <v/>
      </c>
      <c r="H273" s="281" t="s">
        <v>124</v>
      </c>
    </row>
    <row r="274" spans="1:8" ht="12" customHeight="1" x14ac:dyDescent="0.2">
      <c r="A274" s="281" t="s">
        <v>117</v>
      </c>
      <c r="B274" s="281"/>
      <c r="C274" s="304" t="str">
        <f>IF(OR(Compétences!$W10="",Compétences!$W10="incomplet",Compétences!$W10="absent(e)"),"",Compétences!$W10)</f>
        <v/>
      </c>
      <c r="D274" s="281" t="s">
        <v>122</v>
      </c>
      <c r="E274" s="281"/>
      <c r="F274" s="281"/>
      <c r="G274" s="387" t="str">
        <f>IF(OR(C274="",C274="Incomplet"),"",AVERAGE(Compétences!$W$5:$W$39))</f>
        <v/>
      </c>
      <c r="H274" s="281" t="s">
        <v>122</v>
      </c>
    </row>
    <row r="275" spans="1:8" ht="9.6" customHeight="1" x14ac:dyDescent="0.2">
      <c r="A275" s="281" t="s">
        <v>118</v>
      </c>
      <c r="C275" s="304" t="str">
        <f>IF(OR(Compétences!$Z10="",Compétences!$Z10="incomplet",Compétences!$Z10="absent(e)"),"",Compétences!$Z10)</f>
        <v/>
      </c>
      <c r="D275" s="281" t="s">
        <v>126</v>
      </c>
      <c r="G275" s="387" t="str">
        <f>IF(OR(C275="",C275="Incomplet"),"",AVERAGE(Compétences!$Z$5:$Z$39))</f>
        <v/>
      </c>
      <c r="H275" s="281" t="s">
        <v>126</v>
      </c>
    </row>
    <row r="276" spans="1:8" ht="12" customHeight="1" x14ac:dyDescent="0.2">
      <c r="A276" s="281"/>
      <c r="C276" s="304"/>
      <c r="D276" s="281"/>
      <c r="G276" s="284"/>
      <c r="H276" s="281"/>
    </row>
    <row r="277" spans="1:8" ht="12" customHeight="1" x14ac:dyDescent="0.2">
      <c r="A277" s="281"/>
      <c r="C277" s="304"/>
      <c r="D277" s="281"/>
      <c r="G277" s="284"/>
      <c r="H277" s="281"/>
    </row>
    <row r="278" spans="1:8" ht="12" customHeight="1" x14ac:dyDescent="0.2">
      <c r="A278" s="281"/>
      <c r="D278" s="281"/>
    </row>
    <row r="279" spans="1:8" ht="11.45" customHeight="1" x14ac:dyDescent="0.2">
      <c r="A279" s="283" t="s">
        <v>74</v>
      </c>
      <c r="D279" s="281"/>
      <c r="E279" s="321"/>
    </row>
    <row r="280" spans="1:8" ht="7.15" customHeight="1" x14ac:dyDescent="0.2">
      <c r="A280" s="281"/>
      <c r="B280" s="281"/>
      <c r="C280" s="281"/>
      <c r="D280" s="281"/>
      <c r="E280" s="281"/>
      <c r="F280" s="281"/>
      <c r="G280" s="281"/>
      <c r="H280" s="281"/>
    </row>
    <row r="281" spans="1:8" ht="13.15" customHeight="1" x14ac:dyDescent="0.2">
      <c r="A281" s="282" t="s">
        <v>81</v>
      </c>
      <c r="C281" s="304" t="str">
        <f>IF(OR(Compétences!$AC10="",Compétences!$AC10="incomplet",Compétences!$AC10="absent(e)"),"",Compétences!$AC10)</f>
        <v/>
      </c>
      <c r="D281" s="281" t="s">
        <v>123</v>
      </c>
      <c r="E281" s="282" t="s">
        <v>82</v>
      </c>
      <c r="G281" s="387" t="str">
        <f>IF(OR(C281="",C281="Incomplet"),"",AVERAGE(Compétences!$AC$5:$AC$39))</f>
        <v/>
      </c>
      <c r="H281" s="281" t="s">
        <v>123</v>
      </c>
    </row>
    <row r="282" spans="1:8" ht="13.9" customHeight="1" x14ac:dyDescent="0.2">
      <c r="A282" s="281"/>
      <c r="G282" s="283"/>
    </row>
    <row r="283" spans="1:8" ht="11.45" customHeight="1" x14ac:dyDescent="0.2">
      <c r="A283" s="283" t="s">
        <v>75</v>
      </c>
      <c r="D283" s="281"/>
      <c r="E283" s="321"/>
      <c r="G283" s="283"/>
    </row>
    <row r="284" spans="1:8" ht="7.15" customHeight="1" x14ac:dyDescent="0.2">
      <c r="A284" s="281"/>
      <c r="B284" s="281"/>
      <c r="C284" s="281"/>
      <c r="D284" s="281"/>
      <c r="E284" s="281"/>
      <c r="F284" s="281"/>
      <c r="G284" s="283"/>
      <c r="H284" s="281"/>
    </row>
    <row r="285" spans="1:8" ht="13.15" customHeight="1" x14ac:dyDescent="0.2">
      <c r="A285" s="282" t="s">
        <v>81</v>
      </c>
      <c r="C285" s="388" t="str">
        <f>IF(OR(Compétences!$AE10="",Compétences!$AE10="incomplet",Compétences!$AE10="absent(e)"),"",Compétences!$AE10)</f>
        <v/>
      </c>
      <c r="D285" s="281" t="s">
        <v>127</v>
      </c>
      <c r="E285" s="282" t="s">
        <v>82</v>
      </c>
      <c r="G285" s="387" t="str">
        <f>IF(OR(C285="",C285="Incomplet"),"",AVERAGE(Compétences!$AE$5:$AE$39))</f>
        <v/>
      </c>
      <c r="H285" s="281" t="s">
        <v>127</v>
      </c>
    </row>
    <row r="286" spans="1:8" ht="13.9" customHeight="1" x14ac:dyDescent="0.2">
      <c r="A286" s="281"/>
      <c r="G286" s="283"/>
    </row>
    <row r="287" spans="1:8" ht="11.45" customHeight="1" x14ac:dyDescent="0.2">
      <c r="A287" s="283" t="s">
        <v>84</v>
      </c>
      <c r="D287" s="281"/>
      <c r="E287" s="321"/>
      <c r="G287" s="283"/>
    </row>
    <row r="288" spans="1:8" ht="7.15" customHeight="1" x14ac:dyDescent="0.2">
      <c r="A288" s="281"/>
      <c r="B288" s="281"/>
      <c r="C288" s="281"/>
      <c r="D288" s="281"/>
      <c r="E288" s="281"/>
      <c r="F288" s="281"/>
      <c r="G288" s="283"/>
      <c r="H288" s="281"/>
    </row>
    <row r="289" spans="1:8" ht="13.15" customHeight="1" x14ac:dyDescent="0.2">
      <c r="A289" s="282" t="s">
        <v>81</v>
      </c>
      <c r="C289" s="304" t="str">
        <f>IF(OR(Compétences!$AG10="",Compétences!$AG10="incomplet",Compétences!$AG10="absent(e)"),"",Compétences!$AG10)</f>
        <v/>
      </c>
      <c r="D289" s="281" t="s">
        <v>128</v>
      </c>
      <c r="E289" s="282" t="s">
        <v>82</v>
      </c>
      <c r="G289" s="387" t="str">
        <f>IF(OR(C289="",C289="Incomplet"),"",AVERAGE(Compétences!$AG$5:$AG$39))</f>
        <v/>
      </c>
      <c r="H289" s="281" t="s">
        <v>128</v>
      </c>
    </row>
    <row r="290" spans="1:8" ht="13.9" customHeight="1" x14ac:dyDescent="0.2">
      <c r="A290" s="281"/>
      <c r="G290" s="283"/>
    </row>
    <row r="291" spans="1:8" ht="11.45" customHeight="1" x14ac:dyDescent="0.2">
      <c r="A291" s="283" t="s">
        <v>89</v>
      </c>
      <c r="D291" s="281"/>
      <c r="E291" s="321"/>
      <c r="G291" s="283"/>
    </row>
    <row r="292" spans="1:8" ht="7.15" customHeight="1" x14ac:dyDescent="0.2">
      <c r="A292" s="281"/>
      <c r="B292" s="281"/>
      <c r="C292" s="281"/>
      <c r="D292" s="281"/>
      <c r="E292" s="281"/>
      <c r="F292" s="281"/>
      <c r="G292" s="283"/>
      <c r="H292" s="281"/>
    </row>
    <row r="293" spans="1:8" ht="13.15" customHeight="1" x14ac:dyDescent="0.2">
      <c r="A293" s="282" t="s">
        <v>81</v>
      </c>
      <c r="C293" s="304" t="str">
        <f>IF(OR(Compétences!$AI10="",Compétences!$AI10="incomplet",Compétences!$AI10="absent(e)"),"",Compétences!$AI10)</f>
        <v/>
      </c>
      <c r="D293" s="281" t="s">
        <v>127</v>
      </c>
      <c r="E293" s="282" t="s">
        <v>82</v>
      </c>
      <c r="G293" s="387" t="str">
        <f>IF(OR(C293="",C293="Incomplet"),"",AVERAGE(Compétences!$AI$5:$AI$39))</f>
        <v/>
      </c>
      <c r="H293" s="281" t="s">
        <v>127</v>
      </c>
    </row>
    <row r="294" spans="1:8" ht="13.9" customHeight="1" x14ac:dyDescent="0.2">
      <c r="A294" s="281"/>
    </row>
    <row r="295" spans="1:8" ht="19.899999999999999" customHeight="1" x14ac:dyDescent="0.2"/>
    <row r="296" spans="1:8" ht="19.899999999999999" customHeight="1" x14ac:dyDescent="0.2"/>
    <row r="297" spans="1:8" ht="18" customHeight="1" x14ac:dyDescent="0.2"/>
    <row r="298" spans="1:8" ht="18" customHeight="1" x14ac:dyDescent="0.2"/>
    <row r="300" spans="1:8" ht="23.45" customHeight="1" x14ac:dyDescent="0.2"/>
    <row r="301" spans="1:8" ht="12.75" customHeight="1" x14ac:dyDescent="0.2"/>
    <row r="302" spans="1:8" ht="12.75" customHeight="1" x14ac:dyDescent="0.2"/>
    <row r="303" spans="1:8" ht="12.75" customHeight="1" x14ac:dyDescent="0.2">
      <c r="A303" s="526"/>
      <c r="B303" s="526"/>
      <c r="C303" s="526"/>
      <c r="D303" s="526"/>
      <c r="E303" s="526"/>
      <c r="F303" s="526"/>
      <c r="G303" s="526"/>
      <c r="H303" s="526"/>
    </row>
    <row r="304" spans="1:8" ht="15" customHeight="1" x14ac:dyDescent="0.2">
      <c r="A304" s="529" t="s">
        <v>78</v>
      </c>
      <c r="B304" s="529"/>
      <c r="C304" s="529"/>
      <c r="D304" s="529"/>
      <c r="E304" s="529"/>
      <c r="F304" s="529"/>
      <c r="G304" s="529"/>
      <c r="H304" s="529"/>
    </row>
    <row r="305" spans="1:8" ht="15" customHeight="1" x14ac:dyDescent="0.2">
      <c r="A305" s="315"/>
      <c r="B305" s="316"/>
      <c r="C305" s="316"/>
      <c r="D305" s="317"/>
      <c r="E305" s="316"/>
      <c r="F305" s="316"/>
      <c r="G305" s="316"/>
      <c r="H305" s="316"/>
    </row>
    <row r="306" spans="1:8" ht="15.75" customHeight="1" x14ac:dyDescent="0.2">
      <c r="A306" s="530" t="s">
        <v>94</v>
      </c>
      <c r="B306" s="530"/>
      <c r="C306" s="530"/>
      <c r="D306" s="530"/>
      <c r="E306" s="530"/>
      <c r="F306" s="530"/>
      <c r="G306" s="530"/>
      <c r="H306" s="530"/>
    </row>
    <row r="307" spans="1:8" ht="12.75" customHeight="1" x14ac:dyDescent="0.2">
      <c r="A307" s="315"/>
      <c r="B307" s="316"/>
      <c r="C307" s="316"/>
      <c r="D307" s="317"/>
      <c r="E307" s="316"/>
      <c r="F307" s="316"/>
      <c r="G307" s="316"/>
      <c r="H307" s="316"/>
    </row>
    <row r="308" spans="1:8" ht="16.149999999999999" customHeight="1" x14ac:dyDescent="0.2">
      <c r="A308" s="275" t="s">
        <v>80</v>
      </c>
      <c r="B308" s="275" t="str">
        <f>IF('Encodage réponses Es'!$C$1="","",'Encodage réponses Es'!$C$1)</f>
        <v/>
      </c>
      <c r="C308" s="316"/>
      <c r="D308" s="317"/>
      <c r="E308" s="316"/>
      <c r="F308" s="316"/>
      <c r="G308" s="316"/>
      <c r="H308" s="316"/>
    </row>
    <row r="309" spans="1:8" ht="16.899999999999999" customHeight="1" x14ac:dyDescent="0.2">
      <c r="A309" s="275" t="s">
        <v>79</v>
      </c>
      <c r="B309" s="275" t="str">
        <f>IF('Encodage réponses Es'!$C$2="","",'Encodage réponses Es'!$C$2)</f>
        <v/>
      </c>
      <c r="C309" s="316"/>
      <c r="D309" s="317"/>
      <c r="E309" s="316"/>
      <c r="F309" s="316"/>
      <c r="G309" s="316"/>
      <c r="H309" s="316"/>
    </row>
    <row r="310" spans="1:8" ht="18" customHeight="1" x14ac:dyDescent="0.2">
      <c r="A310" s="527" t="str">
        <f>CONCATENATE("Synthèse des résultats de l'élève : ",Compétences!$D11)</f>
        <v xml:space="preserve">Synthèse des résultats de l'élève : </v>
      </c>
      <c r="B310" s="527"/>
      <c r="C310" s="527"/>
      <c r="D310" s="527"/>
      <c r="E310" s="527"/>
      <c r="F310" s="527"/>
      <c r="G310" s="527"/>
      <c r="H310" s="527"/>
    </row>
    <row r="311" spans="1:8" ht="15.75" customHeight="1" x14ac:dyDescent="0.2">
      <c r="A311" s="318"/>
      <c r="B311" s="319"/>
      <c r="C311" s="316"/>
      <c r="D311" s="317"/>
      <c r="E311" s="316"/>
      <c r="F311" s="316"/>
      <c r="G311" s="316"/>
      <c r="H311" s="316"/>
    </row>
    <row r="312" spans="1:8" ht="155.25" customHeight="1" x14ac:dyDescent="0.2">
      <c r="A312" s="528" t="s">
        <v>131</v>
      </c>
      <c r="B312" s="528"/>
      <c r="C312" s="528"/>
      <c r="D312" s="528"/>
      <c r="E312" s="528"/>
      <c r="F312" s="528"/>
      <c r="G312" s="528"/>
      <c r="H312" s="528"/>
    </row>
    <row r="313" spans="1:8" ht="12.75" customHeight="1" x14ac:dyDescent="0.2">
      <c r="A313" s="320"/>
      <c r="B313" s="320"/>
      <c r="C313" s="320"/>
      <c r="D313" s="320"/>
      <c r="E313" s="320"/>
      <c r="F313" s="320"/>
      <c r="G313" s="320"/>
      <c r="H313" s="320"/>
    </row>
    <row r="314" spans="1:8" ht="12.75" customHeight="1" x14ac:dyDescent="0.2">
      <c r="A314" s="320"/>
      <c r="B314" s="320"/>
      <c r="C314" s="320"/>
      <c r="D314" s="320"/>
      <c r="E314" s="320"/>
      <c r="F314" s="320"/>
      <c r="G314" s="320"/>
      <c r="H314" s="320"/>
    </row>
    <row r="315" spans="1:8" ht="12" customHeight="1" x14ac:dyDescent="0.2">
      <c r="A315" s="283" t="s">
        <v>85</v>
      </c>
      <c r="B315" s="281"/>
      <c r="C315" s="281"/>
      <c r="D315" s="281"/>
      <c r="E315" s="281"/>
      <c r="F315" s="281"/>
      <c r="G315" s="281"/>
      <c r="H315" s="281"/>
    </row>
    <row r="316" spans="1:8" ht="12" customHeight="1" x14ac:dyDescent="0.2">
      <c r="A316" s="281"/>
      <c r="B316" s="281"/>
      <c r="C316" s="281"/>
      <c r="D316" s="281"/>
      <c r="E316" s="281"/>
      <c r="F316" s="281"/>
      <c r="G316" s="281"/>
      <c r="H316" s="281"/>
    </row>
    <row r="317" spans="1:8" ht="12" customHeight="1" x14ac:dyDescent="0.2">
      <c r="A317" s="282" t="s">
        <v>81</v>
      </c>
      <c r="B317" s="524" t="str">
        <f>IF(Compétences!$H11="","",Compétences!$H11)</f>
        <v/>
      </c>
      <c r="C317" s="524"/>
      <c r="D317" s="281" t="s">
        <v>119</v>
      </c>
      <c r="E317" s="282" t="s">
        <v>82</v>
      </c>
      <c r="G317" s="387" t="str">
        <f>IF(OR(B317="",B317="incomplet",B317="absent(e)"),"",AVERAGE(Compétences!$H$5:$H$39))</f>
        <v/>
      </c>
      <c r="H317" s="281" t="s">
        <v>120</v>
      </c>
    </row>
    <row r="318" spans="1:8" ht="12" customHeight="1" x14ac:dyDescent="0.2">
      <c r="A318" s="281"/>
      <c r="B318" s="281"/>
      <c r="C318" s="525" t="str">
        <f>IF(OR(B317="",B317="incomplet",B317="absent(e)"),"",B317/53)</f>
        <v/>
      </c>
      <c r="D318" s="525"/>
      <c r="E318" s="281"/>
      <c r="F318" s="281"/>
      <c r="G318" s="395"/>
      <c r="H318" s="394" t="str">
        <f>IF(C318="","",G317/53)</f>
        <v/>
      </c>
    </row>
    <row r="319" spans="1:8" ht="12" customHeight="1" x14ac:dyDescent="0.2">
      <c r="A319" s="281"/>
      <c r="B319" s="281"/>
      <c r="C319" s="391"/>
      <c r="D319" s="391"/>
      <c r="E319" s="281"/>
      <c r="F319" s="281"/>
      <c r="G319" s="389"/>
      <c r="H319" s="391"/>
    </row>
    <row r="320" spans="1:8" ht="12" customHeight="1" x14ac:dyDescent="0.2">
      <c r="A320" s="281" t="s">
        <v>100</v>
      </c>
      <c r="C320" s="304" t="str">
        <f>IF(OR(Compétences!$K11="",Compétences!$K11="incomplet",Compétences!$K11="absent(e)"),"",Compétences!$K11)</f>
        <v/>
      </c>
      <c r="D320" s="281" t="s">
        <v>124</v>
      </c>
      <c r="G320" s="387" t="str">
        <f>IF(OR(C320="",C320="Incomplet"),"",AVERAGE(Compétences!$K$5:$K$39))</f>
        <v/>
      </c>
      <c r="H320" s="281" t="s">
        <v>124</v>
      </c>
    </row>
    <row r="321" spans="1:8" ht="12" customHeight="1" x14ac:dyDescent="0.2">
      <c r="A321" s="281" t="s">
        <v>116</v>
      </c>
      <c r="C321" s="304" t="str">
        <f>IF(OR(Compétences!$N11="",Compétences!$N11="incomplet",Compétences!$N11="absent(e)"),"",Compétences!$N11)</f>
        <v/>
      </c>
      <c r="D321" s="281" t="s">
        <v>125</v>
      </c>
      <c r="G321" s="387" t="str">
        <f>IF(OR(C321="",C321="Incomplet"),"",AVERAGE(Compétences!$N$5:$N$39))</f>
        <v/>
      </c>
      <c r="H321" s="281" t="s">
        <v>125</v>
      </c>
    </row>
    <row r="322" spans="1:8" ht="12" customHeight="1" x14ac:dyDescent="0.2">
      <c r="A322" s="281" t="s">
        <v>69</v>
      </c>
      <c r="C322" s="386" t="str">
        <f>IF(OR(Compétences!$Q11="",Compétences!$Q11="incomplet",Compétences!$Q11="absent(e)"),"",Compétences!$Q11)</f>
        <v/>
      </c>
      <c r="D322" s="281" t="s">
        <v>121</v>
      </c>
      <c r="E322" s="321"/>
      <c r="G322" s="387" t="str">
        <f>IF(OR(C322="",C322="Incomplet"),"",AVERAGE(Compétences!$Q$5:$Q$39))</f>
        <v/>
      </c>
      <c r="H322" s="281" t="s">
        <v>121</v>
      </c>
    </row>
    <row r="323" spans="1:8" ht="12" customHeight="1" x14ac:dyDescent="0.2">
      <c r="A323" s="281" t="s">
        <v>83</v>
      </c>
      <c r="C323" s="304" t="str">
        <f>IF(OR(Compétences!$T11="",Compétences!$T11="incomplet",Compétences!$T11="absent(e)"),"",Compétences!$T11)</f>
        <v/>
      </c>
      <c r="D323" s="281" t="s">
        <v>124</v>
      </c>
      <c r="E323" s="321"/>
      <c r="G323" s="387" t="str">
        <f>IF(OR(C323="",C323="Incomplet"),"",AVERAGE(Compétences!$T$5:$T$39))</f>
        <v/>
      </c>
      <c r="H323" s="281" t="s">
        <v>124</v>
      </c>
    </row>
    <row r="324" spans="1:8" ht="12" customHeight="1" x14ac:dyDescent="0.2">
      <c r="A324" s="281" t="s">
        <v>117</v>
      </c>
      <c r="B324" s="281"/>
      <c r="C324" s="304" t="str">
        <f>IF(OR(Compétences!$W11="",Compétences!$W11="incomplet",Compétences!$W11="absent(e)"),"",Compétences!$W11)</f>
        <v/>
      </c>
      <c r="D324" s="281" t="s">
        <v>122</v>
      </c>
      <c r="E324" s="281"/>
      <c r="F324" s="281"/>
      <c r="G324" s="387" t="str">
        <f>IF(OR(C324="",C324="Incomplet"),"",AVERAGE(Compétences!$W$5:$W$39))</f>
        <v/>
      </c>
      <c r="H324" s="281" t="s">
        <v>122</v>
      </c>
    </row>
    <row r="325" spans="1:8" ht="9.6" customHeight="1" x14ac:dyDescent="0.2">
      <c r="A325" s="281" t="s">
        <v>118</v>
      </c>
      <c r="C325" s="304" t="str">
        <f>IF(OR(Compétences!$Z11="",Compétences!$Z11="incomplet",Compétences!$Z11="absent(e)"),"",Compétences!$Z11)</f>
        <v/>
      </c>
      <c r="D325" s="281" t="s">
        <v>126</v>
      </c>
      <c r="G325" s="387" t="str">
        <f>IF(OR(C325="",C325="Incomplet"),"",AVERAGE(Compétences!$Z$5:$Z$39))</f>
        <v/>
      </c>
      <c r="H325" s="281" t="s">
        <v>126</v>
      </c>
    </row>
    <row r="326" spans="1:8" ht="12" customHeight="1" x14ac:dyDescent="0.2">
      <c r="A326" s="281"/>
      <c r="C326" s="304"/>
      <c r="D326" s="281"/>
      <c r="G326" s="284"/>
      <c r="H326" s="281"/>
    </row>
    <row r="327" spans="1:8" ht="12" customHeight="1" x14ac:dyDescent="0.2">
      <c r="A327" s="281"/>
      <c r="C327" s="304"/>
      <c r="D327" s="281"/>
      <c r="G327" s="284"/>
      <c r="H327" s="281"/>
    </row>
    <row r="328" spans="1:8" ht="12" customHeight="1" x14ac:dyDescent="0.2">
      <c r="A328" s="281"/>
      <c r="D328" s="281"/>
    </row>
    <row r="329" spans="1:8" ht="11.45" customHeight="1" x14ac:dyDescent="0.2">
      <c r="A329" s="283" t="s">
        <v>74</v>
      </c>
      <c r="D329" s="281"/>
      <c r="E329" s="321"/>
    </row>
    <row r="330" spans="1:8" ht="7.15" customHeight="1" x14ac:dyDescent="0.2">
      <c r="A330" s="281"/>
      <c r="B330" s="281"/>
      <c r="C330" s="281"/>
      <c r="D330" s="281"/>
      <c r="E330" s="281"/>
      <c r="F330" s="281"/>
      <c r="G330" s="281"/>
      <c r="H330" s="281"/>
    </row>
    <row r="331" spans="1:8" ht="13.15" customHeight="1" x14ac:dyDescent="0.2">
      <c r="A331" s="282" t="s">
        <v>81</v>
      </c>
      <c r="C331" s="304" t="str">
        <f>IF(OR(Compétences!$AC11="",Compétences!$AC11="incomplet",Compétences!$AC11="absent(e)"),"",Compétences!$AC11)</f>
        <v/>
      </c>
      <c r="D331" s="281" t="s">
        <v>123</v>
      </c>
      <c r="E331" s="282" t="s">
        <v>82</v>
      </c>
      <c r="G331" s="387" t="str">
        <f>IF(OR(C331="",C331="Incomplet"),"",AVERAGE(Compétences!$AC$5:$AC$39))</f>
        <v/>
      </c>
      <c r="H331" s="281" t="s">
        <v>123</v>
      </c>
    </row>
    <row r="332" spans="1:8" ht="13.9" customHeight="1" x14ac:dyDescent="0.2">
      <c r="A332" s="281"/>
      <c r="G332" s="283"/>
    </row>
    <row r="333" spans="1:8" ht="11.45" customHeight="1" x14ac:dyDescent="0.2">
      <c r="A333" s="283" t="s">
        <v>75</v>
      </c>
      <c r="D333" s="281"/>
      <c r="E333" s="321"/>
      <c r="G333" s="283"/>
    </row>
    <row r="334" spans="1:8" ht="7.15" customHeight="1" x14ac:dyDescent="0.2">
      <c r="A334" s="281"/>
      <c r="B334" s="281"/>
      <c r="C334" s="281"/>
      <c r="D334" s="281"/>
      <c r="E334" s="281"/>
      <c r="F334" s="281"/>
      <c r="G334" s="283"/>
      <c r="H334" s="281"/>
    </row>
    <row r="335" spans="1:8" ht="13.15" customHeight="1" x14ac:dyDescent="0.2">
      <c r="A335" s="282" t="s">
        <v>81</v>
      </c>
      <c r="C335" s="388" t="str">
        <f>IF(OR(Compétences!$AE11="",Compétences!$AE11="incomplet",Compétences!$AE11="absent(e)"),"",Compétences!$AE11)</f>
        <v/>
      </c>
      <c r="D335" s="281" t="s">
        <v>127</v>
      </c>
      <c r="E335" s="282" t="s">
        <v>82</v>
      </c>
      <c r="G335" s="387" t="str">
        <f>IF(OR(C335="",C335="Incomplet"),"",AVERAGE(Compétences!$AE$5:$AE$39))</f>
        <v/>
      </c>
      <c r="H335" s="281" t="s">
        <v>127</v>
      </c>
    </row>
    <row r="336" spans="1:8" ht="13.9" customHeight="1" x14ac:dyDescent="0.2">
      <c r="A336" s="281"/>
      <c r="G336" s="283"/>
    </row>
    <row r="337" spans="1:8" ht="11.45" customHeight="1" x14ac:dyDescent="0.2">
      <c r="A337" s="283" t="s">
        <v>84</v>
      </c>
      <c r="D337" s="281"/>
      <c r="E337" s="321"/>
      <c r="G337" s="283"/>
    </row>
    <row r="338" spans="1:8" ht="7.15" customHeight="1" x14ac:dyDescent="0.2">
      <c r="A338" s="281"/>
      <c r="B338" s="281"/>
      <c r="C338" s="281"/>
      <c r="D338" s="281"/>
      <c r="E338" s="281"/>
      <c r="F338" s="281"/>
      <c r="G338" s="283"/>
      <c r="H338" s="281"/>
    </row>
    <row r="339" spans="1:8" ht="13.15" customHeight="1" x14ac:dyDescent="0.2">
      <c r="A339" s="282" t="s">
        <v>81</v>
      </c>
      <c r="C339" s="304" t="str">
        <f>IF(OR(Compétences!$AG11="",Compétences!$AG11="incomplet",Compétences!$AG11="absent(e)"),"",Compétences!$AG11)</f>
        <v/>
      </c>
      <c r="D339" s="281" t="s">
        <v>128</v>
      </c>
      <c r="E339" s="282" t="s">
        <v>82</v>
      </c>
      <c r="G339" s="387" t="str">
        <f>IF(OR(C339="",C339="Incomplet"),"",AVERAGE(Compétences!$AG$5:$AG$39))</f>
        <v/>
      </c>
      <c r="H339" s="281" t="s">
        <v>128</v>
      </c>
    </row>
    <row r="340" spans="1:8" ht="13.9" customHeight="1" x14ac:dyDescent="0.2">
      <c r="A340" s="281"/>
      <c r="G340" s="283"/>
    </row>
    <row r="341" spans="1:8" ht="11.45" customHeight="1" x14ac:dyDescent="0.2">
      <c r="A341" s="283" t="s">
        <v>89</v>
      </c>
      <c r="D341" s="281"/>
      <c r="E341" s="321"/>
      <c r="G341" s="283"/>
    </row>
    <row r="342" spans="1:8" ht="7.15" customHeight="1" x14ac:dyDescent="0.2">
      <c r="A342" s="281"/>
      <c r="B342" s="281"/>
      <c r="C342" s="281"/>
      <c r="D342" s="281"/>
      <c r="E342" s="281"/>
      <c r="F342" s="281"/>
      <c r="G342" s="283"/>
      <c r="H342" s="281"/>
    </row>
    <row r="343" spans="1:8" ht="13.15" customHeight="1" x14ac:dyDescent="0.2">
      <c r="A343" s="282" t="s">
        <v>81</v>
      </c>
      <c r="C343" s="304" t="str">
        <f>IF(OR(Compétences!$AI11="",Compétences!$AI11="incomplet",Compétences!$AI11="absent(e)"),"",Compétences!$AI11)</f>
        <v/>
      </c>
      <c r="D343" s="281" t="s">
        <v>127</v>
      </c>
      <c r="E343" s="282" t="s">
        <v>82</v>
      </c>
      <c r="G343" s="387" t="str">
        <f>IF(OR(C343="",C343="Incomplet"),"",AVERAGE(Compétences!$AI$5:$AI$39))</f>
        <v/>
      </c>
      <c r="H343" s="281" t="s">
        <v>127</v>
      </c>
    </row>
    <row r="344" spans="1:8" ht="13.9" customHeight="1" x14ac:dyDescent="0.2">
      <c r="A344" s="281"/>
    </row>
    <row r="345" spans="1:8" ht="19.899999999999999" customHeight="1" x14ac:dyDescent="0.2"/>
    <row r="346" spans="1:8" ht="19.899999999999999" customHeight="1" x14ac:dyDescent="0.2"/>
    <row r="347" spans="1:8" ht="18" customHeight="1" x14ac:dyDescent="0.2"/>
    <row r="348" spans="1:8" ht="18" customHeight="1" x14ac:dyDescent="0.2"/>
    <row r="350" spans="1:8" ht="23.45" customHeight="1" x14ac:dyDescent="0.2"/>
    <row r="351" spans="1:8" ht="12.75" customHeight="1" x14ac:dyDescent="0.2"/>
    <row r="352" spans="1:8" ht="12.75" customHeight="1" x14ac:dyDescent="0.2"/>
    <row r="353" spans="1:8" ht="12.75" customHeight="1" x14ac:dyDescent="0.2">
      <c r="A353" s="526"/>
      <c r="B353" s="526"/>
      <c r="C353" s="526"/>
      <c r="D353" s="526"/>
      <c r="E353" s="526"/>
      <c r="F353" s="526"/>
      <c r="G353" s="526"/>
      <c r="H353" s="526"/>
    </row>
    <row r="354" spans="1:8" ht="15" customHeight="1" x14ac:dyDescent="0.2">
      <c r="A354" s="529" t="s">
        <v>78</v>
      </c>
      <c r="B354" s="529"/>
      <c r="C354" s="529"/>
      <c r="D354" s="529"/>
      <c r="E354" s="529"/>
      <c r="F354" s="529"/>
      <c r="G354" s="529"/>
      <c r="H354" s="529"/>
    </row>
    <row r="355" spans="1:8" ht="15" customHeight="1" x14ac:dyDescent="0.2">
      <c r="A355" s="315"/>
      <c r="B355" s="316"/>
      <c r="C355" s="316"/>
      <c r="D355" s="317"/>
      <c r="E355" s="316"/>
      <c r="F355" s="316"/>
      <c r="G355" s="316"/>
      <c r="H355" s="316"/>
    </row>
    <row r="356" spans="1:8" ht="15.75" customHeight="1" x14ac:dyDescent="0.2">
      <c r="A356" s="530" t="s">
        <v>94</v>
      </c>
      <c r="B356" s="530"/>
      <c r="C356" s="530"/>
      <c r="D356" s="530"/>
      <c r="E356" s="530"/>
      <c r="F356" s="530"/>
      <c r="G356" s="530"/>
      <c r="H356" s="530"/>
    </row>
    <row r="357" spans="1:8" ht="12.75" customHeight="1" x14ac:dyDescent="0.2">
      <c r="A357" s="315"/>
      <c r="B357" s="316"/>
      <c r="C357" s="316"/>
      <c r="D357" s="317"/>
      <c r="E357" s="316"/>
      <c r="F357" s="316"/>
      <c r="G357" s="316"/>
      <c r="H357" s="316"/>
    </row>
    <row r="358" spans="1:8" ht="16.149999999999999" customHeight="1" x14ac:dyDescent="0.2">
      <c r="A358" s="275" t="s">
        <v>80</v>
      </c>
      <c r="B358" s="275" t="str">
        <f>IF('Encodage réponses Es'!$C$1="","",'Encodage réponses Es'!$C$1)</f>
        <v/>
      </c>
      <c r="C358" s="316"/>
      <c r="D358" s="317"/>
      <c r="E358" s="316"/>
      <c r="F358" s="316"/>
      <c r="G358" s="316"/>
      <c r="H358" s="316"/>
    </row>
    <row r="359" spans="1:8" ht="16.899999999999999" customHeight="1" x14ac:dyDescent="0.2">
      <c r="A359" s="275" t="s">
        <v>79</v>
      </c>
      <c r="B359" s="275" t="str">
        <f>IF('Encodage réponses Es'!$C$2="","",'Encodage réponses Es'!$C$2)</f>
        <v/>
      </c>
      <c r="C359" s="316"/>
      <c r="D359" s="317"/>
      <c r="E359" s="316"/>
      <c r="F359" s="316"/>
      <c r="G359" s="316"/>
      <c r="H359" s="316"/>
    </row>
    <row r="360" spans="1:8" ht="18" customHeight="1" x14ac:dyDescent="0.2">
      <c r="A360" s="527" t="str">
        <f>CONCATENATE("Synthèse des résultats de l'élève : ",Compétences!$D12)</f>
        <v xml:space="preserve">Synthèse des résultats de l'élève : </v>
      </c>
      <c r="B360" s="527"/>
      <c r="C360" s="527"/>
      <c r="D360" s="527"/>
      <c r="E360" s="527"/>
      <c r="F360" s="527"/>
      <c r="G360" s="527"/>
      <c r="H360" s="527"/>
    </row>
    <row r="361" spans="1:8" ht="15.75" customHeight="1" x14ac:dyDescent="0.2">
      <c r="A361" s="318"/>
      <c r="B361" s="319"/>
      <c r="C361" s="316"/>
      <c r="D361" s="317"/>
      <c r="E361" s="316"/>
      <c r="F361" s="316"/>
      <c r="G361" s="316"/>
      <c r="H361" s="316"/>
    </row>
    <row r="362" spans="1:8" ht="155.25" customHeight="1" x14ac:dyDescent="0.2">
      <c r="A362" s="528" t="s">
        <v>131</v>
      </c>
      <c r="B362" s="528"/>
      <c r="C362" s="528"/>
      <c r="D362" s="528"/>
      <c r="E362" s="528"/>
      <c r="F362" s="528"/>
      <c r="G362" s="528"/>
      <c r="H362" s="528"/>
    </row>
    <row r="363" spans="1:8" ht="12.75" customHeight="1" x14ac:dyDescent="0.2">
      <c r="A363" s="320"/>
      <c r="B363" s="320"/>
      <c r="C363" s="320"/>
      <c r="D363" s="320"/>
      <c r="E363" s="320"/>
      <c r="F363" s="320"/>
      <c r="G363" s="320"/>
      <c r="H363" s="320"/>
    </row>
    <row r="364" spans="1:8" ht="12.75" customHeight="1" x14ac:dyDescent="0.2">
      <c r="A364" s="320"/>
      <c r="B364" s="320"/>
      <c r="C364" s="320"/>
      <c r="D364" s="320"/>
      <c r="E364" s="320"/>
      <c r="F364" s="320"/>
      <c r="G364" s="320"/>
      <c r="H364" s="320"/>
    </row>
    <row r="365" spans="1:8" ht="12" customHeight="1" x14ac:dyDescent="0.2">
      <c r="A365" s="283" t="s">
        <v>85</v>
      </c>
      <c r="B365" s="281"/>
      <c r="C365" s="281"/>
      <c r="D365" s="281"/>
      <c r="E365" s="281"/>
      <c r="F365" s="281"/>
      <c r="G365" s="281"/>
      <c r="H365" s="281"/>
    </row>
    <row r="366" spans="1:8" ht="12" customHeight="1" x14ac:dyDescent="0.2">
      <c r="A366" s="281"/>
      <c r="B366" s="281"/>
      <c r="C366" s="281"/>
      <c r="D366" s="281"/>
      <c r="E366" s="281"/>
      <c r="F366" s="281"/>
      <c r="G366" s="281"/>
      <c r="H366" s="281"/>
    </row>
    <row r="367" spans="1:8" ht="12" customHeight="1" x14ac:dyDescent="0.2">
      <c r="A367" s="282" t="s">
        <v>81</v>
      </c>
      <c r="B367" s="524" t="str">
        <f>IF(Compétences!$H12="","",Compétences!$H12)</f>
        <v/>
      </c>
      <c r="C367" s="524"/>
      <c r="D367" s="281" t="s">
        <v>119</v>
      </c>
      <c r="E367" s="282" t="s">
        <v>82</v>
      </c>
      <c r="G367" s="387" t="str">
        <f>IF(OR(B367="",B367="incomplet",B367="absent(e)"),"",AVERAGE(Compétences!$H$5:$H$39))</f>
        <v/>
      </c>
      <c r="H367" s="281" t="s">
        <v>120</v>
      </c>
    </row>
    <row r="368" spans="1:8" ht="12" customHeight="1" x14ac:dyDescent="0.2">
      <c r="A368" s="281"/>
      <c r="B368" s="281"/>
      <c r="C368" s="525" t="str">
        <f>IF(OR(B367="",B367="incomplet",B367="absent(e)"),"",B367/53)</f>
        <v/>
      </c>
      <c r="D368" s="525"/>
      <c r="E368" s="281"/>
      <c r="F368" s="281"/>
      <c r="G368" s="389"/>
      <c r="H368" s="394" t="str">
        <f>IF(C368="","",G367/53)</f>
        <v/>
      </c>
    </row>
    <row r="369" spans="1:8" ht="12" customHeight="1" x14ac:dyDescent="0.2">
      <c r="A369" s="281"/>
      <c r="B369" s="281"/>
      <c r="C369" s="391"/>
      <c r="D369" s="391"/>
      <c r="E369" s="281"/>
      <c r="F369" s="281"/>
      <c r="G369" s="389"/>
      <c r="H369" s="391"/>
    </row>
    <row r="370" spans="1:8" ht="12" customHeight="1" x14ac:dyDescent="0.2">
      <c r="A370" s="281" t="s">
        <v>100</v>
      </c>
      <c r="C370" s="304" t="str">
        <f>IF(OR(Compétences!$K12="",Compétences!$K12="incomplet",Compétences!$K12="absent(e)"),"",Compétences!$K12)</f>
        <v/>
      </c>
      <c r="D370" s="281" t="s">
        <v>124</v>
      </c>
      <c r="G370" s="387" t="str">
        <f>IF(OR(C370="",C370="Incomplet"),"",AVERAGE(Compétences!$K$5:$K$39))</f>
        <v/>
      </c>
      <c r="H370" s="281" t="s">
        <v>124</v>
      </c>
    </row>
    <row r="371" spans="1:8" ht="12" customHeight="1" x14ac:dyDescent="0.2">
      <c r="A371" s="281" t="s">
        <v>116</v>
      </c>
      <c r="C371" s="304" t="str">
        <f>IF(OR(Compétences!$N12="",Compétences!$N12="incomplet",Compétences!$N12="absent(e)"),"",Compétences!$N12)</f>
        <v/>
      </c>
      <c r="D371" s="281" t="s">
        <v>125</v>
      </c>
      <c r="G371" s="387" t="str">
        <f>IF(OR(C371="",C371="Incomplet"),"",AVERAGE(Compétences!$N$5:$N$39))</f>
        <v/>
      </c>
      <c r="H371" s="281" t="s">
        <v>125</v>
      </c>
    </row>
    <row r="372" spans="1:8" ht="12" customHeight="1" x14ac:dyDescent="0.2">
      <c r="A372" s="281" t="s">
        <v>69</v>
      </c>
      <c r="C372" s="386" t="str">
        <f>IF(OR(Compétences!$Q12="",Compétences!$Q12="incomplet",Compétences!$Q12="absent(e)"),"",Compétences!$Q12)</f>
        <v/>
      </c>
      <c r="D372" s="281" t="s">
        <v>121</v>
      </c>
      <c r="E372" s="321"/>
      <c r="G372" s="387" t="str">
        <f>IF(OR(C372="",C372="Incomplet"),"",AVERAGE(Compétences!$Q$5:$Q$39))</f>
        <v/>
      </c>
      <c r="H372" s="281" t="s">
        <v>121</v>
      </c>
    </row>
    <row r="373" spans="1:8" ht="12" customHeight="1" x14ac:dyDescent="0.2">
      <c r="A373" s="281" t="s">
        <v>83</v>
      </c>
      <c r="C373" s="304" t="str">
        <f>IF(OR(Compétences!$T12="",Compétences!$T12="incomplet",Compétences!$T12="absent(e)"),"",Compétences!$T12)</f>
        <v/>
      </c>
      <c r="D373" s="281" t="s">
        <v>124</v>
      </c>
      <c r="E373" s="321"/>
      <c r="G373" s="387" t="str">
        <f>IF(OR(C373="",C373="Incomplet"),"",AVERAGE(Compétences!$T$5:$T$39))</f>
        <v/>
      </c>
      <c r="H373" s="281" t="s">
        <v>124</v>
      </c>
    </row>
    <row r="374" spans="1:8" ht="12" customHeight="1" x14ac:dyDescent="0.2">
      <c r="A374" s="281" t="s">
        <v>117</v>
      </c>
      <c r="B374" s="281"/>
      <c r="C374" s="304" t="str">
        <f>IF(OR(Compétences!$W12="",Compétences!$W12="incomplet",Compétences!$W12="absent(e)"),"",Compétences!$W12)</f>
        <v/>
      </c>
      <c r="D374" s="281" t="s">
        <v>122</v>
      </c>
      <c r="E374" s="281"/>
      <c r="F374" s="281"/>
      <c r="G374" s="387" t="str">
        <f>IF(OR(C374="",C374="Incomplet"),"",AVERAGE(Compétences!$W$5:$W$39))</f>
        <v/>
      </c>
      <c r="H374" s="281" t="s">
        <v>122</v>
      </c>
    </row>
    <row r="375" spans="1:8" ht="9.6" customHeight="1" x14ac:dyDescent="0.2">
      <c r="A375" s="281" t="s">
        <v>118</v>
      </c>
      <c r="C375" s="304" t="str">
        <f>IF(OR(Compétences!$Z12="",Compétences!$Z12="incomplet",Compétences!$Z12="absent(e)"),"",Compétences!$Z12)</f>
        <v/>
      </c>
      <c r="D375" s="281" t="s">
        <v>126</v>
      </c>
      <c r="G375" s="387" t="str">
        <f>IF(OR(C375="",C375="Incomplet"),"",AVERAGE(Compétences!$Z$5:$Z$39))</f>
        <v/>
      </c>
      <c r="H375" s="281" t="s">
        <v>126</v>
      </c>
    </row>
    <row r="376" spans="1:8" ht="12" customHeight="1" x14ac:dyDescent="0.2">
      <c r="A376" s="281"/>
      <c r="C376" s="304"/>
      <c r="D376" s="281"/>
      <c r="G376" s="284"/>
      <c r="H376" s="281"/>
    </row>
    <row r="377" spans="1:8" ht="12" customHeight="1" x14ac:dyDescent="0.2">
      <c r="A377" s="281"/>
      <c r="C377" s="304"/>
      <c r="D377" s="281"/>
      <c r="G377" s="284"/>
      <c r="H377" s="281"/>
    </row>
    <row r="378" spans="1:8" ht="12" customHeight="1" x14ac:dyDescent="0.2">
      <c r="A378" s="281"/>
      <c r="D378" s="281"/>
    </row>
    <row r="379" spans="1:8" ht="11.45" customHeight="1" x14ac:dyDescent="0.2">
      <c r="A379" s="283" t="s">
        <v>74</v>
      </c>
      <c r="D379" s="281"/>
      <c r="E379" s="321"/>
    </row>
    <row r="380" spans="1:8" ht="7.15" customHeight="1" x14ac:dyDescent="0.2">
      <c r="A380" s="281"/>
      <c r="B380" s="281"/>
      <c r="C380" s="281"/>
      <c r="D380" s="281"/>
      <c r="E380" s="281"/>
      <c r="F380" s="281"/>
      <c r="G380" s="281"/>
      <c r="H380" s="281"/>
    </row>
    <row r="381" spans="1:8" ht="13.15" customHeight="1" x14ac:dyDescent="0.2">
      <c r="A381" s="282" t="s">
        <v>81</v>
      </c>
      <c r="C381" s="304" t="str">
        <f>IF(OR(Compétences!$AC12="",Compétences!$AC12="incomplet",Compétences!$AC12="absent(e)"),"",Compétences!$AC12)</f>
        <v/>
      </c>
      <c r="D381" s="281" t="s">
        <v>123</v>
      </c>
      <c r="E381" s="282" t="s">
        <v>82</v>
      </c>
      <c r="G381" s="387" t="str">
        <f>IF(OR(C381="",C381="Incomplet"),"",AVERAGE(Compétences!$AC$5:$AC$39))</f>
        <v/>
      </c>
      <c r="H381" s="281" t="s">
        <v>123</v>
      </c>
    </row>
    <row r="382" spans="1:8" ht="13.9" customHeight="1" x14ac:dyDescent="0.2">
      <c r="A382" s="281"/>
      <c r="G382" s="283"/>
    </row>
    <row r="383" spans="1:8" ht="11.45" customHeight="1" x14ac:dyDescent="0.2">
      <c r="A383" s="283" t="s">
        <v>75</v>
      </c>
      <c r="D383" s="281"/>
      <c r="E383" s="321"/>
      <c r="G383" s="283"/>
    </row>
    <row r="384" spans="1:8" ht="7.15" customHeight="1" x14ac:dyDescent="0.2">
      <c r="A384" s="281"/>
      <c r="B384" s="281"/>
      <c r="C384" s="281"/>
      <c r="D384" s="281"/>
      <c r="E384" s="281"/>
      <c r="F384" s="281"/>
      <c r="G384" s="283"/>
      <c r="H384" s="281"/>
    </row>
    <row r="385" spans="1:8" ht="13.15" customHeight="1" x14ac:dyDescent="0.2">
      <c r="A385" s="282" t="s">
        <v>81</v>
      </c>
      <c r="C385" s="388" t="str">
        <f>IF(OR(Compétences!$AE12="",Compétences!$AE12="incomplet",Compétences!$AE12="absent(e)"),"",Compétences!$AE12)</f>
        <v/>
      </c>
      <c r="D385" s="281" t="s">
        <v>127</v>
      </c>
      <c r="E385" s="282" t="s">
        <v>82</v>
      </c>
      <c r="G385" s="387" t="str">
        <f>IF(OR(C385="",C385="Incomplet"),"",AVERAGE(Compétences!$AE$5:$AE$39))</f>
        <v/>
      </c>
      <c r="H385" s="281" t="s">
        <v>127</v>
      </c>
    </row>
    <row r="386" spans="1:8" ht="13.9" customHeight="1" x14ac:dyDescent="0.2">
      <c r="A386" s="281"/>
      <c r="G386" s="283"/>
    </row>
    <row r="387" spans="1:8" ht="11.45" customHeight="1" x14ac:dyDescent="0.2">
      <c r="A387" s="283" t="s">
        <v>84</v>
      </c>
      <c r="D387" s="281"/>
      <c r="E387" s="321"/>
      <c r="G387" s="283"/>
    </row>
    <row r="388" spans="1:8" ht="7.15" customHeight="1" x14ac:dyDescent="0.2">
      <c r="A388" s="281"/>
      <c r="B388" s="281"/>
      <c r="C388" s="281"/>
      <c r="D388" s="281"/>
      <c r="E388" s="281"/>
      <c r="F388" s="281"/>
      <c r="G388" s="283"/>
      <c r="H388" s="281"/>
    </row>
    <row r="389" spans="1:8" ht="13.15" customHeight="1" x14ac:dyDescent="0.2">
      <c r="A389" s="282" t="s">
        <v>81</v>
      </c>
      <c r="C389" s="304" t="str">
        <f>IF(OR(Compétences!$AG12="",Compétences!$AG12="incomplet",Compétences!$AG12="absent(e)"),"",Compétences!$AG12)</f>
        <v/>
      </c>
      <c r="D389" s="281" t="s">
        <v>128</v>
      </c>
      <c r="E389" s="282" t="s">
        <v>82</v>
      </c>
      <c r="G389" s="387" t="str">
        <f>IF(OR(C389="",C389="Incomplet"),"",AVERAGE(Compétences!$AG$5:$AG$39))</f>
        <v/>
      </c>
      <c r="H389" s="281" t="s">
        <v>128</v>
      </c>
    </row>
    <row r="390" spans="1:8" ht="13.9" customHeight="1" x14ac:dyDescent="0.2">
      <c r="A390" s="281"/>
      <c r="G390" s="283"/>
    </row>
    <row r="391" spans="1:8" ht="11.45" customHeight="1" x14ac:dyDescent="0.2">
      <c r="A391" s="283" t="s">
        <v>89</v>
      </c>
      <c r="D391" s="281"/>
      <c r="E391" s="321"/>
      <c r="G391" s="283"/>
    </row>
    <row r="392" spans="1:8" ht="7.15" customHeight="1" x14ac:dyDescent="0.2">
      <c r="A392" s="281"/>
      <c r="B392" s="281"/>
      <c r="C392" s="281"/>
      <c r="D392" s="281"/>
      <c r="E392" s="281"/>
      <c r="F392" s="281"/>
      <c r="G392" s="283"/>
      <c r="H392" s="281"/>
    </row>
    <row r="393" spans="1:8" ht="13.15" customHeight="1" x14ac:dyDescent="0.2">
      <c r="A393" s="282" t="s">
        <v>81</v>
      </c>
      <c r="C393" s="304" t="str">
        <f>IF(OR(Compétences!$AI12="",Compétences!$AI12="incomplet",Compétences!$AI12="absent(e)"),"",Compétences!$AI12)</f>
        <v/>
      </c>
      <c r="D393" s="281" t="s">
        <v>127</v>
      </c>
      <c r="E393" s="282" t="s">
        <v>82</v>
      </c>
      <c r="G393" s="387" t="str">
        <f>IF(OR(C393="",C393="Incomplet"),"",AVERAGE(Compétences!$AI$5:$AI$39))</f>
        <v/>
      </c>
      <c r="H393" s="281" t="s">
        <v>127</v>
      </c>
    </row>
    <row r="394" spans="1:8" ht="13.9" customHeight="1" x14ac:dyDescent="0.2">
      <c r="A394" s="281"/>
    </row>
    <row r="395" spans="1:8" ht="19.899999999999999" customHeight="1" x14ac:dyDescent="0.2"/>
    <row r="396" spans="1:8" ht="19.899999999999999" customHeight="1" x14ac:dyDescent="0.2"/>
    <row r="397" spans="1:8" ht="18" customHeight="1" x14ac:dyDescent="0.2"/>
    <row r="398" spans="1:8" ht="18" customHeight="1" x14ac:dyDescent="0.2"/>
    <row r="400" spans="1:8" ht="23.45" customHeight="1" x14ac:dyDescent="0.2"/>
    <row r="401" spans="1:8" ht="12.75" customHeight="1" x14ac:dyDescent="0.2"/>
    <row r="402" spans="1:8" ht="12.75" customHeight="1" x14ac:dyDescent="0.2"/>
    <row r="403" spans="1:8" ht="12.75" customHeight="1" x14ac:dyDescent="0.2">
      <c r="A403" s="526"/>
      <c r="B403" s="526"/>
      <c r="C403" s="526"/>
      <c r="D403" s="526"/>
      <c r="E403" s="526"/>
      <c r="F403" s="526"/>
      <c r="G403" s="526"/>
      <c r="H403" s="526"/>
    </row>
    <row r="404" spans="1:8" ht="15" customHeight="1" x14ac:dyDescent="0.2">
      <c r="A404" s="529" t="s">
        <v>78</v>
      </c>
      <c r="B404" s="529"/>
      <c r="C404" s="529"/>
      <c r="D404" s="529"/>
      <c r="E404" s="529"/>
      <c r="F404" s="529"/>
      <c r="G404" s="529"/>
      <c r="H404" s="529"/>
    </row>
    <row r="405" spans="1:8" ht="15" customHeight="1" x14ac:dyDescent="0.2">
      <c r="A405" s="315"/>
      <c r="B405" s="316"/>
      <c r="C405" s="316"/>
      <c r="D405" s="317"/>
      <c r="E405" s="316"/>
      <c r="F405" s="316"/>
      <c r="G405" s="316"/>
      <c r="H405" s="316"/>
    </row>
    <row r="406" spans="1:8" ht="15.75" customHeight="1" x14ac:dyDescent="0.2">
      <c r="A406" s="530" t="s">
        <v>94</v>
      </c>
      <c r="B406" s="530"/>
      <c r="C406" s="530"/>
      <c r="D406" s="530"/>
      <c r="E406" s="530"/>
      <c r="F406" s="530"/>
      <c r="G406" s="530"/>
      <c r="H406" s="530"/>
    </row>
    <row r="407" spans="1:8" ht="12.75" customHeight="1" x14ac:dyDescent="0.2">
      <c r="A407" s="315"/>
      <c r="B407" s="316"/>
      <c r="C407" s="316"/>
      <c r="D407" s="317"/>
      <c r="E407" s="316"/>
      <c r="F407" s="316"/>
      <c r="G407" s="316"/>
      <c r="H407" s="316"/>
    </row>
    <row r="408" spans="1:8" ht="16.149999999999999" customHeight="1" x14ac:dyDescent="0.2">
      <c r="A408" s="275" t="s">
        <v>80</v>
      </c>
      <c r="B408" s="275" t="str">
        <f>IF('Encodage réponses Es'!$C$1="","",'Encodage réponses Es'!$C$1)</f>
        <v/>
      </c>
      <c r="C408" s="316"/>
      <c r="D408" s="317"/>
      <c r="E408" s="316"/>
      <c r="F408" s="316"/>
      <c r="G408" s="316"/>
      <c r="H408" s="316"/>
    </row>
    <row r="409" spans="1:8" ht="16.899999999999999" customHeight="1" x14ac:dyDescent="0.2">
      <c r="A409" s="275" t="s">
        <v>79</v>
      </c>
      <c r="B409" s="275" t="str">
        <f>IF('Encodage réponses Es'!$C$2="","",'Encodage réponses Es'!$C$2)</f>
        <v/>
      </c>
      <c r="C409" s="316"/>
      <c r="D409" s="317"/>
      <c r="E409" s="316"/>
      <c r="F409" s="316"/>
      <c r="G409" s="316"/>
      <c r="H409" s="316"/>
    </row>
    <row r="410" spans="1:8" ht="18" customHeight="1" x14ac:dyDescent="0.2">
      <c r="A410" s="527" t="str">
        <f>CONCATENATE("Synthèse des résultats de l'élève : ",Compétences!$D13)</f>
        <v xml:space="preserve">Synthèse des résultats de l'élève : </v>
      </c>
      <c r="B410" s="527"/>
      <c r="C410" s="527"/>
      <c r="D410" s="527"/>
      <c r="E410" s="527"/>
      <c r="F410" s="527"/>
      <c r="G410" s="527"/>
      <c r="H410" s="527"/>
    </row>
    <row r="411" spans="1:8" ht="15.75" customHeight="1" x14ac:dyDescent="0.2">
      <c r="A411" s="318"/>
      <c r="B411" s="319"/>
      <c r="C411" s="316"/>
      <c r="D411" s="317"/>
      <c r="E411" s="316"/>
      <c r="F411" s="316"/>
      <c r="G411" s="316"/>
      <c r="H411" s="316"/>
    </row>
    <row r="412" spans="1:8" ht="155.25" customHeight="1" x14ac:dyDescent="0.2">
      <c r="A412" s="528" t="s">
        <v>131</v>
      </c>
      <c r="B412" s="528"/>
      <c r="C412" s="528"/>
      <c r="D412" s="528"/>
      <c r="E412" s="528"/>
      <c r="F412" s="528"/>
      <c r="G412" s="528"/>
      <c r="H412" s="528"/>
    </row>
    <row r="413" spans="1:8" ht="12.75" customHeight="1" x14ac:dyDescent="0.2">
      <c r="A413" s="320"/>
      <c r="B413" s="320"/>
      <c r="C413" s="320"/>
      <c r="D413" s="320"/>
      <c r="E413" s="320"/>
      <c r="F413" s="320"/>
      <c r="G413" s="320"/>
      <c r="H413" s="320"/>
    </row>
    <row r="414" spans="1:8" ht="12.75" customHeight="1" x14ac:dyDescent="0.2">
      <c r="A414" s="320"/>
      <c r="B414" s="320"/>
      <c r="C414" s="320"/>
      <c r="D414" s="320"/>
      <c r="E414" s="320"/>
      <c r="F414" s="320"/>
      <c r="G414" s="320"/>
      <c r="H414" s="320"/>
    </row>
    <row r="415" spans="1:8" ht="12" customHeight="1" x14ac:dyDescent="0.2">
      <c r="A415" s="283" t="s">
        <v>85</v>
      </c>
      <c r="B415" s="281"/>
      <c r="C415" s="281"/>
      <c r="D415" s="281"/>
      <c r="E415" s="281"/>
      <c r="F415" s="281"/>
      <c r="G415" s="281"/>
      <c r="H415" s="281"/>
    </row>
    <row r="416" spans="1:8" ht="12" customHeight="1" x14ac:dyDescent="0.2">
      <c r="A416" s="281"/>
      <c r="B416" s="281"/>
      <c r="C416" s="281"/>
      <c r="D416" s="281"/>
      <c r="E416" s="281"/>
      <c r="F416" s="281"/>
      <c r="G416" s="281"/>
      <c r="H416" s="281"/>
    </row>
    <row r="417" spans="1:8" ht="12" customHeight="1" x14ac:dyDescent="0.2">
      <c r="A417" s="282" t="s">
        <v>81</v>
      </c>
      <c r="B417" s="524" t="str">
        <f>IF(Compétences!$H13="","",Compétences!$H13)</f>
        <v/>
      </c>
      <c r="C417" s="524"/>
      <c r="D417" s="281" t="s">
        <v>119</v>
      </c>
      <c r="E417" s="282" t="s">
        <v>82</v>
      </c>
      <c r="G417" s="387" t="str">
        <f>IF(OR(B417="",B417="incomplet",B417="absent(e)"),"",AVERAGE(Compétences!$H$5:$H$39))</f>
        <v/>
      </c>
      <c r="H417" s="281" t="s">
        <v>120</v>
      </c>
    </row>
    <row r="418" spans="1:8" ht="12" customHeight="1" x14ac:dyDescent="0.2">
      <c r="A418" s="281"/>
      <c r="B418" s="281"/>
      <c r="C418" s="525" t="str">
        <f>IF(OR(B417="",B417="incomplet",B417="absent(e)"),"",B417/53)</f>
        <v/>
      </c>
      <c r="D418" s="525"/>
      <c r="E418" s="281"/>
      <c r="F418" s="281"/>
      <c r="G418" s="389"/>
      <c r="H418" s="394" t="str">
        <f>IF(C418="","",G417/53)</f>
        <v/>
      </c>
    </row>
    <row r="419" spans="1:8" ht="12" customHeight="1" x14ac:dyDescent="0.2">
      <c r="A419" s="281"/>
      <c r="B419" s="281"/>
      <c r="C419" s="391"/>
      <c r="D419" s="391"/>
      <c r="E419" s="281"/>
      <c r="F419" s="281"/>
      <c r="G419" s="389"/>
      <c r="H419" s="391"/>
    </row>
    <row r="420" spans="1:8" ht="12" customHeight="1" x14ac:dyDescent="0.2">
      <c r="A420" s="281" t="s">
        <v>100</v>
      </c>
      <c r="C420" s="304" t="str">
        <f>IF(OR(Compétences!$K13="",Compétences!$K13="incomplet",Compétences!$K13="absent(e)"),"",Compétences!$K13)</f>
        <v/>
      </c>
      <c r="D420" s="281" t="s">
        <v>124</v>
      </c>
      <c r="G420" s="387" t="str">
        <f>IF(OR(C420="",C420="Incomplet"),"",AVERAGE(Compétences!$K$5:$K$39))</f>
        <v/>
      </c>
      <c r="H420" s="281" t="s">
        <v>124</v>
      </c>
    </row>
    <row r="421" spans="1:8" ht="12" customHeight="1" x14ac:dyDescent="0.2">
      <c r="A421" s="281" t="s">
        <v>116</v>
      </c>
      <c r="C421" s="304" t="str">
        <f>IF(OR(Compétences!$N13="",Compétences!$N13="incomplet",Compétences!$N13="absent(e)"),"",Compétences!$N13)</f>
        <v/>
      </c>
      <c r="D421" s="281" t="s">
        <v>125</v>
      </c>
      <c r="G421" s="387" t="str">
        <f>IF(OR(C421="",C421="Incomplet"),"",AVERAGE(Compétences!$N$5:$N$39))</f>
        <v/>
      </c>
      <c r="H421" s="281" t="s">
        <v>125</v>
      </c>
    </row>
    <row r="422" spans="1:8" ht="12" customHeight="1" x14ac:dyDescent="0.2">
      <c r="A422" s="281" t="s">
        <v>69</v>
      </c>
      <c r="C422" s="386" t="str">
        <f>IF(OR(Compétences!$Q13="",Compétences!$Q13="incomplet",Compétences!$Q13="absent(e)"),"",Compétences!$Q13)</f>
        <v/>
      </c>
      <c r="D422" s="281" t="s">
        <v>121</v>
      </c>
      <c r="E422" s="321"/>
      <c r="G422" s="387" t="str">
        <f>IF(OR(C422="",C422="Incomplet"),"",AVERAGE(Compétences!$Q$5:$Q$39))</f>
        <v/>
      </c>
      <c r="H422" s="281" t="s">
        <v>121</v>
      </c>
    </row>
    <row r="423" spans="1:8" ht="12" customHeight="1" x14ac:dyDescent="0.2">
      <c r="A423" s="281" t="s">
        <v>83</v>
      </c>
      <c r="C423" s="304" t="str">
        <f>IF(OR(Compétences!$T13="",Compétences!$T13="incomplet",Compétences!$T13="absent(e)"),"",Compétences!$T13)</f>
        <v/>
      </c>
      <c r="D423" s="281" t="s">
        <v>124</v>
      </c>
      <c r="E423" s="321"/>
      <c r="G423" s="387" t="str">
        <f>IF(OR(C423="",C423="Incomplet"),"",AVERAGE(Compétences!$T$5:$T$39))</f>
        <v/>
      </c>
      <c r="H423" s="281" t="s">
        <v>124</v>
      </c>
    </row>
    <row r="424" spans="1:8" ht="12" customHeight="1" x14ac:dyDescent="0.2">
      <c r="A424" s="281" t="s">
        <v>117</v>
      </c>
      <c r="B424" s="281"/>
      <c r="C424" s="304" t="str">
        <f>IF(OR(Compétences!$W13="",Compétences!$W13="incomplet",Compétences!$W13="absent(e)"),"",Compétences!$W13)</f>
        <v/>
      </c>
      <c r="D424" s="281" t="s">
        <v>122</v>
      </c>
      <c r="E424" s="281"/>
      <c r="F424" s="281"/>
      <c r="G424" s="387" t="str">
        <f>IF(OR(C424="",C424="Incomplet"),"",AVERAGE(Compétences!$W$5:$W$39))</f>
        <v/>
      </c>
      <c r="H424" s="281" t="s">
        <v>122</v>
      </c>
    </row>
    <row r="425" spans="1:8" ht="9.6" customHeight="1" x14ac:dyDescent="0.2">
      <c r="A425" s="281" t="s">
        <v>118</v>
      </c>
      <c r="C425" s="304" t="str">
        <f>IF(OR(Compétences!$Z13="",Compétences!$Z13="incomplet",Compétences!$Z13="absent(e)"),"",Compétences!$Z13)</f>
        <v/>
      </c>
      <c r="D425" s="281" t="s">
        <v>126</v>
      </c>
      <c r="G425" s="387" t="str">
        <f>IF(OR(C425="",C425="Incomplet"),"",AVERAGE(Compétences!$Z$5:$Z$39))</f>
        <v/>
      </c>
      <c r="H425" s="281" t="s">
        <v>126</v>
      </c>
    </row>
    <row r="426" spans="1:8" ht="12" customHeight="1" x14ac:dyDescent="0.2">
      <c r="A426" s="281"/>
      <c r="C426" s="304"/>
      <c r="D426" s="281"/>
      <c r="G426" s="284"/>
      <c r="H426" s="281"/>
    </row>
    <row r="427" spans="1:8" ht="12" customHeight="1" x14ac:dyDescent="0.2">
      <c r="A427" s="281"/>
      <c r="C427" s="304"/>
      <c r="D427" s="281"/>
      <c r="G427" s="284"/>
      <c r="H427" s="281"/>
    </row>
    <row r="428" spans="1:8" ht="12" customHeight="1" x14ac:dyDescent="0.2">
      <c r="A428" s="281"/>
      <c r="D428" s="281"/>
    </row>
    <row r="429" spans="1:8" ht="11.45" customHeight="1" x14ac:dyDescent="0.2">
      <c r="A429" s="283" t="s">
        <v>74</v>
      </c>
      <c r="D429" s="281"/>
      <c r="E429" s="321"/>
    </row>
    <row r="430" spans="1:8" ht="7.15" customHeight="1" x14ac:dyDescent="0.2">
      <c r="A430" s="281"/>
      <c r="B430" s="281"/>
      <c r="C430" s="281"/>
      <c r="D430" s="281"/>
      <c r="E430" s="281"/>
      <c r="F430" s="281"/>
      <c r="G430" s="281"/>
      <c r="H430" s="281"/>
    </row>
    <row r="431" spans="1:8" ht="13.15" customHeight="1" x14ac:dyDescent="0.2">
      <c r="A431" s="282" t="s">
        <v>81</v>
      </c>
      <c r="C431" s="304" t="str">
        <f>IF(OR(Compétences!$AC13="",Compétences!$AC13="incomplet",Compétences!$AC13="absent(e)"),"",Compétences!$AC13)</f>
        <v/>
      </c>
      <c r="D431" s="281" t="s">
        <v>123</v>
      </c>
      <c r="E431" s="282" t="s">
        <v>82</v>
      </c>
      <c r="G431" s="387" t="str">
        <f>IF(OR(C431="",C431="Incomplet"),"",AVERAGE(Compétences!$AC$5:$AC$39))</f>
        <v/>
      </c>
      <c r="H431" s="281" t="s">
        <v>123</v>
      </c>
    </row>
    <row r="432" spans="1:8" ht="13.9" customHeight="1" x14ac:dyDescent="0.2">
      <c r="A432" s="281"/>
      <c r="G432" s="283"/>
    </row>
    <row r="433" spans="1:8" ht="11.45" customHeight="1" x14ac:dyDescent="0.2">
      <c r="A433" s="283" t="s">
        <v>75</v>
      </c>
      <c r="D433" s="281"/>
      <c r="E433" s="321"/>
      <c r="G433" s="283"/>
    </row>
    <row r="434" spans="1:8" ht="7.15" customHeight="1" x14ac:dyDescent="0.2">
      <c r="A434" s="281"/>
      <c r="B434" s="281"/>
      <c r="C434" s="281"/>
      <c r="D434" s="281"/>
      <c r="E434" s="281"/>
      <c r="F434" s="281"/>
      <c r="G434" s="283"/>
      <c r="H434" s="281"/>
    </row>
    <row r="435" spans="1:8" ht="13.15" customHeight="1" x14ac:dyDescent="0.2">
      <c r="A435" s="282" t="s">
        <v>81</v>
      </c>
      <c r="C435" s="388" t="str">
        <f>IF(OR(Compétences!$AE13="",Compétences!$AE13="incomplet",Compétences!$AE13="absent(e)"),"",Compétences!$AE13)</f>
        <v/>
      </c>
      <c r="D435" s="281" t="s">
        <v>127</v>
      </c>
      <c r="E435" s="282" t="s">
        <v>82</v>
      </c>
      <c r="G435" s="387" t="str">
        <f>IF(OR(C435="",C435="Incomplet"),"",AVERAGE(Compétences!$AE$5:$AE$39))</f>
        <v/>
      </c>
      <c r="H435" s="281" t="s">
        <v>127</v>
      </c>
    </row>
    <row r="436" spans="1:8" ht="13.9" customHeight="1" x14ac:dyDescent="0.2">
      <c r="A436" s="281"/>
      <c r="G436" s="283"/>
    </row>
    <row r="437" spans="1:8" ht="11.45" customHeight="1" x14ac:dyDescent="0.2">
      <c r="A437" s="283" t="s">
        <v>84</v>
      </c>
      <c r="D437" s="281"/>
      <c r="E437" s="321"/>
      <c r="G437" s="283"/>
    </row>
    <row r="438" spans="1:8" ht="7.15" customHeight="1" x14ac:dyDescent="0.2">
      <c r="A438" s="281"/>
      <c r="B438" s="281"/>
      <c r="C438" s="281"/>
      <c r="D438" s="281"/>
      <c r="E438" s="281"/>
      <c r="F438" s="281"/>
      <c r="G438" s="283"/>
      <c r="H438" s="281"/>
    </row>
    <row r="439" spans="1:8" ht="13.15" customHeight="1" x14ac:dyDescent="0.2">
      <c r="A439" s="282" t="s">
        <v>81</v>
      </c>
      <c r="C439" s="304" t="str">
        <f>IF(OR(Compétences!$AG13="",Compétences!$AG13="incomplet",Compétences!$AG13="absent(e)"),"",Compétences!$AG13)</f>
        <v/>
      </c>
      <c r="D439" s="281" t="s">
        <v>128</v>
      </c>
      <c r="E439" s="282" t="s">
        <v>82</v>
      </c>
      <c r="G439" s="387" t="str">
        <f>IF(OR(C439="",C439="Incomplet"),"",AVERAGE(Compétences!$AG$5:$AG$39))</f>
        <v/>
      </c>
      <c r="H439" s="281" t="s">
        <v>128</v>
      </c>
    </row>
    <row r="440" spans="1:8" ht="13.9" customHeight="1" x14ac:dyDescent="0.2">
      <c r="A440" s="281"/>
      <c r="G440" s="283"/>
    </row>
    <row r="441" spans="1:8" ht="11.45" customHeight="1" x14ac:dyDescent="0.2">
      <c r="A441" s="283" t="s">
        <v>89</v>
      </c>
      <c r="D441" s="281"/>
      <c r="E441" s="321"/>
      <c r="G441" s="283"/>
    </row>
    <row r="442" spans="1:8" ht="7.15" customHeight="1" x14ac:dyDescent="0.2">
      <c r="A442" s="281"/>
      <c r="B442" s="281"/>
      <c r="C442" s="281"/>
      <c r="D442" s="281"/>
      <c r="E442" s="281"/>
      <c r="F442" s="281"/>
      <c r="G442" s="283"/>
      <c r="H442" s="281"/>
    </row>
    <row r="443" spans="1:8" ht="13.15" customHeight="1" x14ac:dyDescent="0.2">
      <c r="A443" s="282" t="s">
        <v>81</v>
      </c>
      <c r="C443" s="304" t="str">
        <f>IF(OR(Compétences!$AI13="",Compétences!$AI13="incomplet",Compétences!$AI13="absent(e)"),"",Compétences!$AI13)</f>
        <v/>
      </c>
      <c r="D443" s="281" t="s">
        <v>127</v>
      </c>
      <c r="E443" s="282" t="s">
        <v>82</v>
      </c>
      <c r="G443" s="387" t="str">
        <f>IF(OR(C443="",C443="Incomplet"),"",AVERAGE(Compétences!$AI$5:$AI$39))</f>
        <v/>
      </c>
      <c r="H443" s="281" t="s">
        <v>127</v>
      </c>
    </row>
    <row r="444" spans="1:8" ht="13.9" customHeight="1" x14ac:dyDescent="0.2">
      <c r="A444" s="281"/>
    </row>
    <row r="445" spans="1:8" ht="19.899999999999999" customHeight="1" x14ac:dyDescent="0.2"/>
    <row r="446" spans="1:8" ht="19.899999999999999" customHeight="1" x14ac:dyDescent="0.2"/>
    <row r="447" spans="1:8" ht="18" customHeight="1" x14ac:dyDescent="0.2"/>
    <row r="448" spans="1:8" ht="18" customHeight="1" x14ac:dyDescent="0.2"/>
    <row r="450" spans="1:8" ht="23.45" customHeight="1" x14ac:dyDescent="0.2"/>
    <row r="451" spans="1:8" ht="12.75" customHeight="1" x14ac:dyDescent="0.2"/>
    <row r="452" spans="1:8" ht="12.75" customHeight="1" x14ac:dyDescent="0.2"/>
    <row r="453" spans="1:8" ht="12.75" customHeight="1" x14ac:dyDescent="0.2">
      <c r="A453" s="526"/>
      <c r="B453" s="526"/>
      <c r="C453" s="526"/>
      <c r="D453" s="526"/>
      <c r="E453" s="526"/>
      <c r="F453" s="526"/>
      <c r="G453" s="526"/>
      <c r="H453" s="526"/>
    </row>
    <row r="454" spans="1:8" ht="15" customHeight="1" x14ac:dyDescent="0.2">
      <c r="A454" s="529" t="s">
        <v>78</v>
      </c>
      <c r="B454" s="529"/>
      <c r="C454" s="529"/>
      <c r="D454" s="529"/>
      <c r="E454" s="529"/>
      <c r="F454" s="529"/>
      <c r="G454" s="529"/>
      <c r="H454" s="529"/>
    </row>
    <row r="455" spans="1:8" ht="15" customHeight="1" x14ac:dyDescent="0.2">
      <c r="A455" s="315"/>
      <c r="B455" s="316"/>
      <c r="C455" s="316"/>
      <c r="D455" s="317"/>
      <c r="E455" s="316"/>
      <c r="F455" s="316"/>
      <c r="G455" s="316"/>
      <c r="H455" s="316"/>
    </row>
    <row r="456" spans="1:8" ht="15.75" customHeight="1" x14ac:dyDescent="0.2">
      <c r="A456" s="530" t="s">
        <v>94</v>
      </c>
      <c r="B456" s="530"/>
      <c r="C456" s="530"/>
      <c r="D456" s="530"/>
      <c r="E456" s="530"/>
      <c r="F456" s="530"/>
      <c r="G456" s="530"/>
      <c r="H456" s="530"/>
    </row>
    <row r="457" spans="1:8" ht="12.75" customHeight="1" x14ac:dyDescent="0.2">
      <c r="A457" s="315"/>
      <c r="B457" s="316"/>
      <c r="C457" s="316"/>
      <c r="D457" s="317"/>
      <c r="E457" s="316"/>
      <c r="F457" s="316"/>
      <c r="G457" s="316"/>
      <c r="H457" s="316"/>
    </row>
    <row r="458" spans="1:8" ht="16.149999999999999" customHeight="1" x14ac:dyDescent="0.2">
      <c r="A458" s="275" t="s">
        <v>80</v>
      </c>
      <c r="B458" s="275" t="str">
        <f>IF('Encodage réponses Es'!$C$1="","",'Encodage réponses Es'!$C$1)</f>
        <v/>
      </c>
      <c r="C458" s="316"/>
      <c r="D458" s="317"/>
      <c r="E458" s="316"/>
      <c r="F458" s="316"/>
      <c r="G458" s="316"/>
      <c r="H458" s="316"/>
    </row>
    <row r="459" spans="1:8" ht="16.899999999999999" customHeight="1" x14ac:dyDescent="0.2">
      <c r="A459" s="275" t="s">
        <v>79</v>
      </c>
      <c r="B459" s="275" t="str">
        <f>IF('Encodage réponses Es'!$C$2="","",'Encodage réponses Es'!$C$2)</f>
        <v/>
      </c>
      <c r="C459" s="316"/>
      <c r="D459" s="317"/>
      <c r="E459" s="316"/>
      <c r="F459" s="316"/>
      <c r="G459" s="316"/>
      <c r="H459" s="316"/>
    </row>
    <row r="460" spans="1:8" ht="18" customHeight="1" x14ac:dyDescent="0.2">
      <c r="A460" s="527" t="str">
        <f>CONCATENATE("Synthèse des résultats de l'élève : ",Compétences!$D14)</f>
        <v xml:space="preserve">Synthèse des résultats de l'élève : </v>
      </c>
      <c r="B460" s="527"/>
      <c r="C460" s="527"/>
      <c r="D460" s="527"/>
      <c r="E460" s="527"/>
      <c r="F460" s="527"/>
      <c r="G460" s="527"/>
      <c r="H460" s="527"/>
    </row>
    <row r="461" spans="1:8" ht="15.75" customHeight="1" x14ac:dyDescent="0.2">
      <c r="A461" s="318"/>
      <c r="B461" s="319"/>
      <c r="C461" s="316"/>
      <c r="D461" s="317"/>
      <c r="E461" s="316"/>
      <c r="F461" s="316"/>
      <c r="G461" s="316"/>
      <c r="H461" s="316"/>
    </row>
    <row r="462" spans="1:8" ht="155.25" customHeight="1" x14ac:dyDescent="0.2">
      <c r="A462" s="528" t="s">
        <v>134</v>
      </c>
      <c r="B462" s="528"/>
      <c r="C462" s="528"/>
      <c r="D462" s="528"/>
      <c r="E462" s="528"/>
      <c r="F462" s="528"/>
      <c r="G462" s="528"/>
      <c r="H462" s="528"/>
    </row>
    <row r="463" spans="1:8" ht="12.75" customHeight="1" x14ac:dyDescent="0.2">
      <c r="A463" s="320"/>
      <c r="B463" s="320"/>
      <c r="C463" s="320"/>
      <c r="D463" s="320"/>
      <c r="E463" s="320"/>
      <c r="F463" s="320"/>
      <c r="G463" s="320"/>
      <c r="H463" s="320"/>
    </row>
    <row r="464" spans="1:8" ht="12.75" customHeight="1" x14ac:dyDescent="0.2">
      <c r="A464" s="320"/>
      <c r="B464" s="320"/>
      <c r="C464" s="320"/>
      <c r="D464" s="320"/>
      <c r="E464" s="320"/>
      <c r="F464" s="320"/>
      <c r="G464" s="320"/>
      <c r="H464" s="320"/>
    </row>
    <row r="465" spans="1:8" ht="12" customHeight="1" x14ac:dyDescent="0.2">
      <c r="A465" s="283" t="s">
        <v>85</v>
      </c>
      <c r="B465" s="281"/>
      <c r="C465" s="281"/>
      <c r="D465" s="281"/>
      <c r="E465" s="281"/>
      <c r="F465" s="281"/>
      <c r="G465" s="281"/>
      <c r="H465" s="281"/>
    </row>
    <row r="466" spans="1:8" ht="12" customHeight="1" x14ac:dyDescent="0.2">
      <c r="A466" s="281"/>
      <c r="B466" s="281"/>
      <c r="C466" s="281"/>
      <c r="D466" s="281"/>
      <c r="E466" s="281"/>
      <c r="F466" s="281"/>
      <c r="G466" s="281"/>
      <c r="H466" s="281"/>
    </row>
    <row r="467" spans="1:8" ht="12" customHeight="1" x14ac:dyDescent="0.2">
      <c r="A467" s="282" t="s">
        <v>81</v>
      </c>
      <c r="B467" s="524" t="str">
        <f>IF(Compétences!$H14="","",Compétences!$H14)</f>
        <v/>
      </c>
      <c r="C467" s="524"/>
      <c r="D467" s="281" t="s">
        <v>119</v>
      </c>
      <c r="E467" s="282" t="s">
        <v>82</v>
      </c>
      <c r="G467" s="387" t="str">
        <f>IF(OR(B467="",B467="incomplet",B467="absent(e)"),"",AVERAGE(Compétences!$H$5:$H$39))</f>
        <v/>
      </c>
      <c r="H467" s="281" t="s">
        <v>120</v>
      </c>
    </row>
    <row r="468" spans="1:8" ht="12" customHeight="1" x14ac:dyDescent="0.2">
      <c r="A468" s="281"/>
      <c r="B468" s="281"/>
      <c r="C468" s="525" t="str">
        <f>IF(OR(B467="",B467="incomplet",B467="absent(e)"),"",B467/53)</f>
        <v/>
      </c>
      <c r="D468" s="525"/>
      <c r="E468" s="281"/>
      <c r="F468" s="281"/>
      <c r="G468" s="389"/>
      <c r="H468" s="394" t="str">
        <f>IF(C468="","",G467/53)</f>
        <v/>
      </c>
    </row>
    <row r="469" spans="1:8" ht="12" customHeight="1" x14ac:dyDescent="0.2">
      <c r="A469" s="281"/>
      <c r="B469" s="281"/>
      <c r="C469" s="391"/>
      <c r="D469" s="391"/>
      <c r="E469" s="281"/>
      <c r="F469" s="281"/>
      <c r="G469" s="389"/>
      <c r="H469" s="391"/>
    </row>
    <row r="470" spans="1:8" ht="12" customHeight="1" x14ac:dyDescent="0.2">
      <c r="A470" s="281" t="s">
        <v>100</v>
      </c>
      <c r="C470" s="304" t="str">
        <f>IF(OR(Compétences!$K14="",Compétences!$K14="incomplet",Compétences!$K14="absent(e)"),"",Compétences!$K14)</f>
        <v/>
      </c>
      <c r="D470" s="281" t="s">
        <v>124</v>
      </c>
      <c r="G470" s="387" t="str">
        <f>IF(OR(C470="",C470="Incomplet"),"",AVERAGE(Compétences!$K$5:$K$39))</f>
        <v/>
      </c>
      <c r="H470" s="281" t="s">
        <v>124</v>
      </c>
    </row>
    <row r="471" spans="1:8" ht="12" customHeight="1" x14ac:dyDescent="0.2">
      <c r="A471" s="281" t="s">
        <v>116</v>
      </c>
      <c r="C471" s="304" t="str">
        <f>IF(OR(Compétences!$N14="",Compétences!$N14="incomplet",Compétences!$N14="absent(e)"),"",Compétences!$N14)</f>
        <v/>
      </c>
      <c r="D471" s="281" t="s">
        <v>125</v>
      </c>
      <c r="G471" s="387" t="str">
        <f>IF(OR(C471="",C471="Incomplet"),"",AVERAGE(Compétences!$N$5:$N$39))</f>
        <v/>
      </c>
      <c r="H471" s="281" t="s">
        <v>125</v>
      </c>
    </row>
    <row r="472" spans="1:8" ht="12" customHeight="1" x14ac:dyDescent="0.2">
      <c r="A472" s="281" t="s">
        <v>69</v>
      </c>
      <c r="C472" s="386" t="str">
        <f>IF(OR(Compétences!$Q14="",Compétences!$Q14="incomplet",Compétences!$Q14="absent(e)"),"",Compétences!$Q14)</f>
        <v/>
      </c>
      <c r="D472" s="281" t="s">
        <v>121</v>
      </c>
      <c r="E472" s="321"/>
      <c r="G472" s="387" t="str">
        <f>IF(OR(C472="",C472="Incomplet"),"",AVERAGE(Compétences!$Q$5:$Q$39))</f>
        <v/>
      </c>
      <c r="H472" s="281" t="s">
        <v>121</v>
      </c>
    </row>
    <row r="473" spans="1:8" ht="12" customHeight="1" x14ac:dyDescent="0.2">
      <c r="A473" s="281" t="s">
        <v>83</v>
      </c>
      <c r="C473" s="304" t="str">
        <f>IF(OR(Compétences!$T14="",Compétences!$T14="incomplet",Compétences!$T14="absent(e)"),"",Compétences!$T14)</f>
        <v/>
      </c>
      <c r="D473" s="281" t="s">
        <v>124</v>
      </c>
      <c r="E473" s="321"/>
      <c r="G473" s="387" t="str">
        <f>IF(OR(C473="",C473="Incomplet"),"",AVERAGE(Compétences!$T$5:$T$39))</f>
        <v/>
      </c>
      <c r="H473" s="281" t="s">
        <v>124</v>
      </c>
    </row>
    <row r="474" spans="1:8" ht="12" customHeight="1" x14ac:dyDescent="0.2">
      <c r="A474" s="281" t="s">
        <v>117</v>
      </c>
      <c r="B474" s="281"/>
      <c r="C474" s="304" t="str">
        <f>IF(OR(Compétences!$W14="",Compétences!$W14="incomplet",Compétences!$W14="absent(e)"),"",Compétences!$W14)</f>
        <v/>
      </c>
      <c r="D474" s="281" t="s">
        <v>122</v>
      </c>
      <c r="E474" s="281"/>
      <c r="F474" s="281"/>
      <c r="G474" s="387" t="str">
        <f>IF(OR(C474="",C474="Incomplet"),"",AVERAGE(Compétences!$W$5:$W$39))</f>
        <v/>
      </c>
      <c r="H474" s="281" t="s">
        <v>122</v>
      </c>
    </row>
    <row r="475" spans="1:8" ht="9.6" customHeight="1" x14ac:dyDescent="0.2">
      <c r="A475" s="281" t="s">
        <v>118</v>
      </c>
      <c r="C475" s="304" t="str">
        <f>IF(OR(Compétences!$Z14="",Compétences!$Z14="incomplet",Compétences!$Z14="absent(e)"),"",Compétences!$Z14)</f>
        <v/>
      </c>
      <c r="D475" s="281" t="s">
        <v>126</v>
      </c>
      <c r="G475" s="387" t="str">
        <f>IF(OR(C475="",C475="Incomplet"),"",AVERAGE(Compétences!$Z$5:$Z$39))</f>
        <v/>
      </c>
      <c r="H475" s="281" t="s">
        <v>126</v>
      </c>
    </row>
    <row r="476" spans="1:8" ht="12" customHeight="1" x14ac:dyDescent="0.2">
      <c r="A476" s="281"/>
      <c r="C476" s="304"/>
      <c r="D476" s="281"/>
      <c r="G476" s="284"/>
      <c r="H476" s="281"/>
    </row>
    <row r="477" spans="1:8" ht="12" customHeight="1" x14ac:dyDescent="0.2">
      <c r="A477" s="281"/>
      <c r="C477" s="304"/>
      <c r="D477" s="281"/>
      <c r="G477" s="284"/>
      <c r="H477" s="281"/>
    </row>
    <row r="478" spans="1:8" ht="12" customHeight="1" x14ac:dyDescent="0.2">
      <c r="A478" s="281"/>
      <c r="D478" s="281"/>
    </row>
    <row r="479" spans="1:8" ht="11.45" customHeight="1" x14ac:dyDescent="0.2">
      <c r="A479" s="283" t="s">
        <v>74</v>
      </c>
      <c r="D479" s="281"/>
      <c r="E479" s="321"/>
    </row>
    <row r="480" spans="1:8" ht="7.15" customHeight="1" x14ac:dyDescent="0.2">
      <c r="A480" s="281"/>
      <c r="B480" s="281"/>
      <c r="C480" s="281"/>
      <c r="D480" s="281"/>
      <c r="E480" s="281"/>
      <c r="F480" s="281"/>
      <c r="G480" s="281"/>
      <c r="H480" s="281"/>
    </row>
    <row r="481" spans="1:8" ht="13.15" customHeight="1" x14ac:dyDescent="0.2">
      <c r="A481" s="282" t="s">
        <v>81</v>
      </c>
      <c r="C481" s="304" t="str">
        <f>IF(OR(Compétences!$AC14="",Compétences!$AC14="incomplet",Compétences!$AC14="absent(e)"),"",Compétences!$AC14)</f>
        <v/>
      </c>
      <c r="D481" s="281" t="s">
        <v>123</v>
      </c>
      <c r="E481" s="282" t="s">
        <v>82</v>
      </c>
      <c r="G481" s="387" t="str">
        <f>IF(OR(C481="",C481="Incomplet"),"",AVERAGE(Compétences!$AC$5:$AC$39))</f>
        <v/>
      </c>
      <c r="H481" s="281" t="s">
        <v>123</v>
      </c>
    </row>
    <row r="482" spans="1:8" ht="13.9" customHeight="1" x14ac:dyDescent="0.2">
      <c r="A482" s="281"/>
      <c r="G482" s="283"/>
    </row>
    <row r="483" spans="1:8" ht="11.45" customHeight="1" x14ac:dyDescent="0.2">
      <c r="A483" s="283" t="s">
        <v>75</v>
      </c>
      <c r="D483" s="281"/>
      <c r="E483" s="321"/>
      <c r="G483" s="283"/>
    </row>
    <row r="484" spans="1:8" ht="7.15" customHeight="1" x14ac:dyDescent="0.2">
      <c r="A484" s="281"/>
      <c r="B484" s="281"/>
      <c r="C484" s="281"/>
      <c r="D484" s="281"/>
      <c r="E484" s="281"/>
      <c r="F484" s="281"/>
      <c r="G484" s="283"/>
      <c r="H484" s="281"/>
    </row>
    <row r="485" spans="1:8" ht="13.15" customHeight="1" x14ac:dyDescent="0.2">
      <c r="A485" s="282" t="s">
        <v>81</v>
      </c>
      <c r="C485" s="388" t="str">
        <f>IF(OR(Compétences!$AE14="",Compétences!$AE14="incomplet",Compétences!$AE14="absent(e)"),"",Compétences!$AE14)</f>
        <v/>
      </c>
      <c r="D485" s="281" t="s">
        <v>127</v>
      </c>
      <c r="E485" s="282" t="s">
        <v>82</v>
      </c>
      <c r="G485" s="387" t="str">
        <f>IF(OR(C485="",C485="Incomplet"),"",AVERAGE(Compétences!$AE$5:$AE$39))</f>
        <v/>
      </c>
      <c r="H485" s="281" t="s">
        <v>127</v>
      </c>
    </row>
    <row r="486" spans="1:8" ht="13.9" customHeight="1" x14ac:dyDescent="0.2">
      <c r="A486" s="281"/>
      <c r="G486" s="283"/>
    </row>
    <row r="487" spans="1:8" ht="11.45" customHeight="1" x14ac:dyDescent="0.2">
      <c r="A487" s="283" t="s">
        <v>84</v>
      </c>
      <c r="D487" s="281"/>
      <c r="E487" s="321"/>
      <c r="G487" s="283"/>
    </row>
    <row r="488" spans="1:8" ht="7.15" customHeight="1" x14ac:dyDescent="0.2">
      <c r="A488" s="281"/>
      <c r="B488" s="281"/>
      <c r="C488" s="281"/>
      <c r="D488" s="281"/>
      <c r="E488" s="281"/>
      <c r="F488" s="281"/>
      <c r="G488" s="283"/>
      <c r="H488" s="281"/>
    </row>
    <row r="489" spans="1:8" ht="13.15" customHeight="1" x14ac:dyDescent="0.2">
      <c r="A489" s="282" t="s">
        <v>81</v>
      </c>
      <c r="C489" s="304" t="str">
        <f>IF(OR(Compétences!$AG14="",Compétences!$AG14="incomplet",Compétences!$AG14="absent(e)"),"",Compétences!$AG14)</f>
        <v/>
      </c>
      <c r="D489" s="281" t="s">
        <v>128</v>
      </c>
      <c r="E489" s="282" t="s">
        <v>82</v>
      </c>
      <c r="G489" s="387" t="str">
        <f>IF(OR(C489="",C489="Incomplet"),"",AVERAGE(Compétences!$AG$5:$AG$39))</f>
        <v/>
      </c>
      <c r="H489" s="281" t="s">
        <v>128</v>
      </c>
    </row>
    <row r="490" spans="1:8" ht="13.9" customHeight="1" x14ac:dyDescent="0.2">
      <c r="A490" s="281"/>
      <c r="G490" s="283"/>
    </row>
    <row r="491" spans="1:8" ht="11.45" customHeight="1" x14ac:dyDescent="0.2">
      <c r="A491" s="283" t="s">
        <v>89</v>
      </c>
      <c r="D491" s="281"/>
      <c r="E491" s="321"/>
      <c r="G491" s="283"/>
    </row>
    <row r="492" spans="1:8" ht="7.15" customHeight="1" x14ac:dyDescent="0.2">
      <c r="A492" s="281"/>
      <c r="B492" s="281"/>
      <c r="C492" s="281"/>
      <c r="D492" s="281"/>
      <c r="E492" s="281"/>
      <c r="F492" s="281"/>
      <c r="G492" s="283"/>
      <c r="H492" s="281"/>
    </row>
    <row r="493" spans="1:8" ht="13.15" customHeight="1" x14ac:dyDescent="0.2">
      <c r="A493" s="282" t="s">
        <v>81</v>
      </c>
      <c r="C493" s="304" t="str">
        <f>IF(OR(Compétences!$AI14="",Compétences!$AI14="incomplet",Compétences!$AI14="absent(e)"),"",Compétences!$AI14)</f>
        <v/>
      </c>
      <c r="D493" s="281" t="s">
        <v>127</v>
      </c>
      <c r="E493" s="282" t="s">
        <v>82</v>
      </c>
      <c r="G493" s="387" t="str">
        <f>IF(OR(C493="",C493="Incomplet"),"",AVERAGE(Compétences!$AI$5:$AI$39))</f>
        <v/>
      </c>
      <c r="H493" s="281" t="s">
        <v>127</v>
      </c>
    </row>
    <row r="494" spans="1:8" ht="13.9" customHeight="1" x14ac:dyDescent="0.2">
      <c r="A494" s="281"/>
    </row>
    <row r="495" spans="1:8" ht="19.899999999999999" customHeight="1" x14ac:dyDescent="0.2"/>
    <row r="496" spans="1:8" ht="19.899999999999999" customHeight="1" x14ac:dyDescent="0.2"/>
    <row r="497" spans="1:8" ht="18" customHeight="1" x14ac:dyDescent="0.2"/>
    <row r="498" spans="1:8" ht="18" customHeight="1" x14ac:dyDescent="0.2"/>
    <row r="500" spans="1:8" ht="23.45" customHeight="1" x14ac:dyDescent="0.2"/>
    <row r="501" spans="1:8" ht="12.75" customHeight="1" x14ac:dyDescent="0.2"/>
    <row r="502" spans="1:8" ht="12.75" customHeight="1" x14ac:dyDescent="0.2"/>
    <row r="503" spans="1:8" ht="12.75" customHeight="1" x14ac:dyDescent="0.2">
      <c r="A503" s="526"/>
      <c r="B503" s="526"/>
      <c r="C503" s="526"/>
      <c r="D503" s="526"/>
      <c r="E503" s="526"/>
      <c r="F503" s="526"/>
      <c r="G503" s="526"/>
      <c r="H503" s="526"/>
    </row>
    <row r="504" spans="1:8" ht="15" customHeight="1" x14ac:dyDescent="0.2">
      <c r="A504" s="529" t="s">
        <v>78</v>
      </c>
      <c r="B504" s="529"/>
      <c r="C504" s="529"/>
      <c r="D504" s="529"/>
      <c r="E504" s="529"/>
      <c r="F504" s="529"/>
      <c r="G504" s="529"/>
      <c r="H504" s="529"/>
    </row>
    <row r="505" spans="1:8" ht="15" customHeight="1" x14ac:dyDescent="0.2">
      <c r="A505" s="315"/>
      <c r="B505" s="316"/>
      <c r="C505" s="316"/>
      <c r="D505" s="317"/>
      <c r="E505" s="316"/>
      <c r="F505" s="316"/>
      <c r="G505" s="316"/>
      <c r="H505" s="316"/>
    </row>
    <row r="506" spans="1:8" ht="15.75" customHeight="1" x14ac:dyDescent="0.2">
      <c r="A506" s="530" t="s">
        <v>94</v>
      </c>
      <c r="B506" s="530"/>
      <c r="C506" s="530"/>
      <c r="D506" s="530"/>
      <c r="E506" s="530"/>
      <c r="F506" s="530"/>
      <c r="G506" s="530"/>
      <c r="H506" s="530"/>
    </row>
    <row r="507" spans="1:8" ht="12.75" customHeight="1" x14ac:dyDescent="0.2">
      <c r="A507" s="315"/>
      <c r="B507" s="316"/>
      <c r="C507" s="316"/>
      <c r="D507" s="317"/>
      <c r="E507" s="316"/>
      <c r="F507" s="316"/>
      <c r="G507" s="316"/>
      <c r="H507" s="316"/>
    </row>
    <row r="508" spans="1:8" ht="16.149999999999999" customHeight="1" x14ac:dyDescent="0.2">
      <c r="A508" s="275" t="s">
        <v>80</v>
      </c>
      <c r="B508" s="275" t="str">
        <f>IF('Encodage réponses Es'!$C$1="","",'Encodage réponses Es'!$C$1)</f>
        <v/>
      </c>
      <c r="C508" s="316"/>
      <c r="D508" s="317"/>
      <c r="E508" s="316"/>
      <c r="F508" s="316"/>
      <c r="G508" s="316"/>
      <c r="H508" s="316"/>
    </row>
    <row r="509" spans="1:8" ht="16.899999999999999" customHeight="1" x14ac:dyDescent="0.2">
      <c r="A509" s="275" t="s">
        <v>79</v>
      </c>
      <c r="B509" s="275" t="str">
        <f>IF('Encodage réponses Es'!$C$2="","",'Encodage réponses Es'!$C$2)</f>
        <v/>
      </c>
      <c r="C509" s="316"/>
      <c r="D509" s="317"/>
      <c r="E509" s="316"/>
      <c r="F509" s="316"/>
      <c r="G509" s="316"/>
      <c r="H509" s="316"/>
    </row>
    <row r="510" spans="1:8" ht="18" customHeight="1" x14ac:dyDescent="0.2">
      <c r="A510" s="527" t="str">
        <f>CONCATENATE("Synthèse des résultats de l'élève : ",Compétences!$D15)</f>
        <v xml:space="preserve">Synthèse des résultats de l'élève : </v>
      </c>
      <c r="B510" s="527"/>
      <c r="C510" s="527"/>
      <c r="D510" s="527"/>
      <c r="E510" s="527"/>
      <c r="F510" s="527"/>
      <c r="G510" s="527"/>
      <c r="H510" s="527"/>
    </row>
    <row r="511" spans="1:8" ht="15.75" customHeight="1" x14ac:dyDescent="0.2">
      <c r="A511" s="318"/>
      <c r="B511" s="319"/>
      <c r="C511" s="316"/>
      <c r="D511" s="317"/>
      <c r="E511" s="316"/>
      <c r="F511" s="316"/>
      <c r="G511" s="316"/>
      <c r="H511" s="316"/>
    </row>
    <row r="512" spans="1:8" ht="155.25" customHeight="1" x14ac:dyDescent="0.2">
      <c r="A512" s="528" t="s">
        <v>131</v>
      </c>
      <c r="B512" s="528"/>
      <c r="C512" s="528"/>
      <c r="D512" s="528"/>
      <c r="E512" s="528"/>
      <c r="F512" s="528"/>
      <c r="G512" s="528"/>
      <c r="H512" s="528"/>
    </row>
    <row r="513" spans="1:8" ht="12.75" customHeight="1" x14ac:dyDescent="0.2">
      <c r="A513" s="320"/>
      <c r="B513" s="320"/>
      <c r="C513" s="320"/>
      <c r="D513" s="320"/>
      <c r="E513" s="320"/>
      <c r="F513" s="320"/>
      <c r="G513" s="320"/>
      <c r="H513" s="320"/>
    </row>
    <row r="514" spans="1:8" ht="12.75" customHeight="1" x14ac:dyDescent="0.2">
      <c r="A514" s="320"/>
      <c r="B514" s="320"/>
      <c r="C514" s="320"/>
      <c r="D514" s="320"/>
      <c r="E514" s="320"/>
      <c r="F514" s="320"/>
      <c r="G514" s="320"/>
      <c r="H514" s="320"/>
    </row>
    <row r="515" spans="1:8" ht="12" customHeight="1" x14ac:dyDescent="0.2">
      <c r="A515" s="283" t="s">
        <v>85</v>
      </c>
      <c r="B515" s="281"/>
      <c r="C515" s="281"/>
      <c r="D515" s="281"/>
      <c r="E515" s="281"/>
      <c r="F515" s="281"/>
      <c r="G515" s="281"/>
      <c r="H515" s="281"/>
    </row>
    <row r="516" spans="1:8" ht="12" customHeight="1" x14ac:dyDescent="0.2">
      <c r="A516" s="281"/>
      <c r="B516" s="281"/>
      <c r="C516" s="281"/>
      <c r="D516" s="281"/>
      <c r="E516" s="281"/>
      <c r="F516" s="281"/>
      <c r="G516" s="281"/>
      <c r="H516" s="281"/>
    </row>
    <row r="517" spans="1:8" ht="12" customHeight="1" x14ac:dyDescent="0.2">
      <c r="A517" s="282" t="s">
        <v>81</v>
      </c>
      <c r="B517" s="524" t="str">
        <f>IF(Compétences!$H15="","",Compétences!$H15)</f>
        <v/>
      </c>
      <c r="C517" s="524"/>
      <c r="D517" s="281" t="s">
        <v>119</v>
      </c>
      <c r="E517" s="282" t="s">
        <v>82</v>
      </c>
      <c r="G517" s="387" t="str">
        <f>IF(OR(B517="",B517="incomplet",B517="absent(e)"),"",AVERAGE(Compétences!$H$5:$H$39))</f>
        <v/>
      </c>
      <c r="H517" s="281" t="s">
        <v>120</v>
      </c>
    </row>
    <row r="518" spans="1:8" ht="12" customHeight="1" x14ac:dyDescent="0.2">
      <c r="A518" s="281"/>
      <c r="B518" s="281"/>
      <c r="C518" s="525" t="str">
        <f>IF(OR(B517="",B517="incomplet",B517="absent(e)"),"",B517/53)</f>
        <v/>
      </c>
      <c r="D518" s="525"/>
      <c r="E518" s="281"/>
      <c r="F518" s="281"/>
      <c r="G518" s="389"/>
      <c r="H518" s="394" t="str">
        <f>IF(C518="","",G517/53)</f>
        <v/>
      </c>
    </row>
    <row r="519" spans="1:8" ht="12" customHeight="1" x14ac:dyDescent="0.2">
      <c r="A519" s="281"/>
      <c r="B519" s="281"/>
      <c r="C519" s="391"/>
      <c r="D519" s="391"/>
      <c r="E519" s="281"/>
      <c r="F519" s="281"/>
      <c r="G519" s="389"/>
      <c r="H519" s="391"/>
    </row>
    <row r="520" spans="1:8" ht="12" customHeight="1" x14ac:dyDescent="0.2">
      <c r="A520" s="281" t="s">
        <v>100</v>
      </c>
      <c r="C520" s="304" t="str">
        <f>IF(OR(Compétences!$K15="",Compétences!$K15="incomplet",Compétences!$K15="absent(e)"),"",Compétences!$K15)</f>
        <v/>
      </c>
      <c r="D520" s="281" t="s">
        <v>124</v>
      </c>
      <c r="G520" s="387" t="str">
        <f>IF(OR(C520="",C520="Incomplet"),"",AVERAGE(Compétences!$K$5:$K$39))</f>
        <v/>
      </c>
      <c r="H520" s="281" t="s">
        <v>124</v>
      </c>
    </row>
    <row r="521" spans="1:8" ht="12" customHeight="1" x14ac:dyDescent="0.2">
      <c r="A521" s="281" t="s">
        <v>116</v>
      </c>
      <c r="C521" s="304" t="str">
        <f>IF(OR(Compétences!$N15="",Compétences!$N15="incomplet",Compétences!$N15="absent(e)"),"",Compétences!$N15)</f>
        <v/>
      </c>
      <c r="D521" s="281" t="s">
        <v>125</v>
      </c>
      <c r="G521" s="387" t="str">
        <f>IF(OR(C521="",C521="Incomplet"),"",AVERAGE(Compétences!$N$5:$N$39))</f>
        <v/>
      </c>
      <c r="H521" s="281" t="s">
        <v>125</v>
      </c>
    </row>
    <row r="522" spans="1:8" ht="12" customHeight="1" x14ac:dyDescent="0.2">
      <c r="A522" s="281" t="s">
        <v>69</v>
      </c>
      <c r="C522" s="386" t="str">
        <f>IF(OR(Compétences!$Q15="",Compétences!$Q15="incomplet",Compétences!$Q15="absent(e)"),"",Compétences!$Q15)</f>
        <v/>
      </c>
      <c r="D522" s="281" t="s">
        <v>121</v>
      </c>
      <c r="E522" s="321"/>
      <c r="G522" s="387" t="str">
        <f>IF(OR(C522="",C522="Incomplet"),"",AVERAGE(Compétences!$Q$5:$Q$39))</f>
        <v/>
      </c>
      <c r="H522" s="281" t="s">
        <v>121</v>
      </c>
    </row>
    <row r="523" spans="1:8" ht="12" customHeight="1" x14ac:dyDescent="0.2">
      <c r="A523" s="281" t="s">
        <v>83</v>
      </c>
      <c r="C523" s="304" t="str">
        <f>IF(OR(Compétences!$T15="",Compétences!$T15="incomplet",Compétences!$T15="absent(e)"),"",Compétences!$T15)</f>
        <v/>
      </c>
      <c r="D523" s="281" t="s">
        <v>124</v>
      </c>
      <c r="E523" s="321"/>
      <c r="G523" s="387" t="str">
        <f>IF(OR(C523="",C523="Incomplet"),"",AVERAGE(Compétences!$T$5:$T$39))</f>
        <v/>
      </c>
      <c r="H523" s="281" t="s">
        <v>124</v>
      </c>
    </row>
    <row r="524" spans="1:8" ht="12" customHeight="1" x14ac:dyDescent="0.2">
      <c r="A524" s="281" t="s">
        <v>117</v>
      </c>
      <c r="B524" s="281"/>
      <c r="C524" s="304" t="str">
        <f>IF(OR(Compétences!$W15="",Compétences!$W15="incomplet",Compétences!$W15="absent(e)"),"",Compétences!$W15)</f>
        <v/>
      </c>
      <c r="D524" s="281" t="s">
        <v>122</v>
      </c>
      <c r="E524" s="281"/>
      <c r="F524" s="281"/>
      <c r="G524" s="387" t="str">
        <f>IF(OR(C524="",C524="Incomplet"),"",AVERAGE(Compétences!$W$5:$W$39))</f>
        <v/>
      </c>
      <c r="H524" s="281" t="s">
        <v>122</v>
      </c>
    </row>
    <row r="525" spans="1:8" ht="9.6" customHeight="1" x14ac:dyDescent="0.2">
      <c r="A525" s="281" t="s">
        <v>118</v>
      </c>
      <c r="C525" s="304" t="str">
        <f>IF(OR(Compétences!$Z15="",Compétences!$Z15="incomplet",Compétences!$Z15="absent(e)"),"",Compétences!$Z15)</f>
        <v/>
      </c>
      <c r="D525" s="281" t="s">
        <v>126</v>
      </c>
      <c r="G525" s="387" t="str">
        <f>IF(OR(C525="",C525="Incomplet"),"",AVERAGE(Compétences!$Z$5:$Z$39))</f>
        <v/>
      </c>
      <c r="H525" s="281" t="s">
        <v>126</v>
      </c>
    </row>
    <row r="526" spans="1:8" ht="12" customHeight="1" x14ac:dyDescent="0.2">
      <c r="A526" s="281"/>
      <c r="C526" s="304"/>
      <c r="D526" s="281"/>
      <c r="G526" s="284"/>
      <c r="H526" s="281"/>
    </row>
    <row r="527" spans="1:8" ht="12" customHeight="1" x14ac:dyDescent="0.2">
      <c r="A527" s="281"/>
      <c r="C527" s="304"/>
      <c r="D527" s="281"/>
      <c r="G527" s="284"/>
      <c r="H527" s="281"/>
    </row>
    <row r="528" spans="1:8" ht="12" customHeight="1" x14ac:dyDescent="0.2">
      <c r="A528" s="281"/>
      <c r="D528" s="281"/>
    </row>
    <row r="529" spans="1:8" ht="11.45" customHeight="1" x14ac:dyDescent="0.2">
      <c r="A529" s="283" t="s">
        <v>74</v>
      </c>
      <c r="D529" s="281"/>
      <c r="E529" s="321"/>
    </row>
    <row r="530" spans="1:8" ht="7.15" customHeight="1" x14ac:dyDescent="0.2">
      <c r="A530" s="281"/>
      <c r="B530" s="281"/>
      <c r="C530" s="281"/>
      <c r="D530" s="281"/>
      <c r="E530" s="281"/>
      <c r="F530" s="281"/>
      <c r="G530" s="281"/>
      <c r="H530" s="281"/>
    </row>
    <row r="531" spans="1:8" ht="13.15" customHeight="1" x14ac:dyDescent="0.2">
      <c r="A531" s="282" t="s">
        <v>81</v>
      </c>
      <c r="C531" s="304" t="str">
        <f>IF(OR(Compétences!$AC15="",Compétences!$AC15="incomplet",Compétences!$AC15="absent(e)"),"",Compétences!$AC15)</f>
        <v/>
      </c>
      <c r="D531" s="281" t="s">
        <v>123</v>
      </c>
      <c r="E531" s="282" t="s">
        <v>82</v>
      </c>
      <c r="G531" s="387" t="str">
        <f>IF(OR(C531="",C531="Incomplet"),"",AVERAGE(Compétences!$AC$5:$AC$39))</f>
        <v/>
      </c>
      <c r="H531" s="281" t="s">
        <v>123</v>
      </c>
    </row>
    <row r="532" spans="1:8" ht="13.9" customHeight="1" x14ac:dyDescent="0.2">
      <c r="A532" s="281"/>
      <c r="G532" s="283"/>
    </row>
    <row r="533" spans="1:8" ht="11.45" customHeight="1" x14ac:dyDescent="0.2">
      <c r="A533" s="283" t="s">
        <v>75</v>
      </c>
      <c r="D533" s="281"/>
      <c r="E533" s="321"/>
      <c r="G533" s="283"/>
    </row>
    <row r="534" spans="1:8" ht="7.15" customHeight="1" x14ac:dyDescent="0.2">
      <c r="A534" s="281"/>
      <c r="B534" s="281"/>
      <c r="C534" s="281"/>
      <c r="D534" s="281"/>
      <c r="E534" s="281"/>
      <c r="F534" s="281"/>
      <c r="G534" s="283"/>
      <c r="H534" s="281"/>
    </row>
    <row r="535" spans="1:8" ht="13.15" customHeight="1" x14ac:dyDescent="0.2">
      <c r="A535" s="282" t="s">
        <v>81</v>
      </c>
      <c r="C535" s="388" t="str">
        <f>IF(OR(Compétences!$AE15="",Compétences!$AE15="incomplet",Compétences!$AE15="absent(e)"),"",Compétences!$AE15)</f>
        <v/>
      </c>
      <c r="D535" s="281" t="s">
        <v>127</v>
      </c>
      <c r="E535" s="282" t="s">
        <v>82</v>
      </c>
      <c r="G535" s="387" t="str">
        <f>IF(OR(C535="",C535="Incomplet"),"",AVERAGE(Compétences!$AE$5:$AE$39))</f>
        <v/>
      </c>
      <c r="H535" s="281" t="s">
        <v>127</v>
      </c>
    </row>
    <row r="536" spans="1:8" ht="13.9" customHeight="1" x14ac:dyDescent="0.2">
      <c r="A536" s="281"/>
      <c r="G536" s="283"/>
    </row>
    <row r="537" spans="1:8" ht="11.45" customHeight="1" x14ac:dyDescent="0.2">
      <c r="A537" s="283" t="s">
        <v>84</v>
      </c>
      <c r="D537" s="281"/>
      <c r="E537" s="321"/>
      <c r="G537" s="283"/>
    </row>
    <row r="538" spans="1:8" ht="7.15" customHeight="1" x14ac:dyDescent="0.2">
      <c r="A538" s="281"/>
      <c r="B538" s="281"/>
      <c r="C538" s="281"/>
      <c r="D538" s="281"/>
      <c r="E538" s="281"/>
      <c r="F538" s="281"/>
      <c r="G538" s="283"/>
      <c r="H538" s="281"/>
    </row>
    <row r="539" spans="1:8" ht="13.15" customHeight="1" x14ac:dyDescent="0.2">
      <c r="A539" s="282" t="s">
        <v>81</v>
      </c>
      <c r="C539" s="304" t="str">
        <f>IF(OR(Compétences!$AG15="",Compétences!$AG15="incomplet",Compétences!$AG15="absent(e)"),"",Compétences!$AG15)</f>
        <v/>
      </c>
      <c r="D539" s="281" t="s">
        <v>128</v>
      </c>
      <c r="E539" s="282" t="s">
        <v>82</v>
      </c>
      <c r="G539" s="387" t="str">
        <f>IF(OR(C539="",C539="Incomplet"),"",AVERAGE(Compétences!$AG$5:$AG$39))</f>
        <v/>
      </c>
      <c r="H539" s="281" t="s">
        <v>128</v>
      </c>
    </row>
    <row r="540" spans="1:8" ht="13.9" customHeight="1" x14ac:dyDescent="0.2">
      <c r="A540" s="281"/>
      <c r="G540" s="283"/>
    </row>
    <row r="541" spans="1:8" ht="11.45" customHeight="1" x14ac:dyDescent="0.2">
      <c r="A541" s="283" t="s">
        <v>89</v>
      </c>
      <c r="D541" s="281"/>
      <c r="E541" s="321"/>
      <c r="G541" s="283"/>
    </row>
    <row r="542" spans="1:8" ht="7.15" customHeight="1" x14ac:dyDescent="0.2">
      <c r="A542" s="281"/>
      <c r="B542" s="281"/>
      <c r="C542" s="281"/>
      <c r="D542" s="281"/>
      <c r="E542" s="281"/>
      <c r="F542" s="281"/>
      <c r="G542" s="283"/>
      <c r="H542" s="281"/>
    </row>
    <row r="543" spans="1:8" ht="13.15" customHeight="1" x14ac:dyDescent="0.2">
      <c r="A543" s="282" t="s">
        <v>81</v>
      </c>
      <c r="C543" s="304" t="str">
        <f>IF(OR(Compétences!$AI15="",Compétences!$AI15="incomplet",Compétences!$AI15="absent(e)"),"",Compétences!$AI15)</f>
        <v/>
      </c>
      <c r="D543" s="281" t="s">
        <v>127</v>
      </c>
      <c r="E543" s="282" t="s">
        <v>82</v>
      </c>
      <c r="G543" s="387" t="str">
        <f>IF(OR(C543="",C543="Incomplet"),"",AVERAGE(Compétences!$AI$5:$AI$39))</f>
        <v/>
      </c>
      <c r="H543" s="281" t="s">
        <v>127</v>
      </c>
    </row>
    <row r="544" spans="1:8" ht="13.9" customHeight="1" x14ac:dyDescent="0.2">
      <c r="A544" s="281"/>
    </row>
    <row r="545" spans="1:8" ht="19.899999999999999" customHeight="1" x14ac:dyDescent="0.2"/>
    <row r="546" spans="1:8" ht="19.899999999999999" customHeight="1" x14ac:dyDescent="0.2"/>
    <row r="547" spans="1:8" ht="18" customHeight="1" x14ac:dyDescent="0.2"/>
    <row r="548" spans="1:8" ht="18" customHeight="1" x14ac:dyDescent="0.2"/>
    <row r="550" spans="1:8" ht="23.45" customHeight="1" x14ac:dyDescent="0.2"/>
    <row r="551" spans="1:8" ht="12.75" customHeight="1" x14ac:dyDescent="0.2"/>
    <row r="552" spans="1:8" ht="12.75" customHeight="1" x14ac:dyDescent="0.2"/>
    <row r="553" spans="1:8" ht="12.75" customHeight="1" x14ac:dyDescent="0.2">
      <c r="A553" s="526"/>
      <c r="B553" s="526"/>
      <c r="C553" s="526"/>
      <c r="D553" s="526"/>
      <c r="E553" s="526"/>
      <c r="F553" s="526"/>
      <c r="G553" s="526"/>
      <c r="H553" s="526"/>
    </row>
    <row r="554" spans="1:8" ht="15" customHeight="1" x14ac:dyDescent="0.2">
      <c r="A554" s="529" t="s">
        <v>78</v>
      </c>
      <c r="B554" s="529"/>
      <c r="C554" s="529"/>
      <c r="D554" s="529"/>
      <c r="E554" s="529"/>
      <c r="F554" s="529"/>
      <c r="G554" s="529"/>
      <c r="H554" s="529"/>
    </row>
    <row r="555" spans="1:8" ht="15" customHeight="1" x14ac:dyDescent="0.2">
      <c r="A555" s="315"/>
      <c r="B555" s="316"/>
      <c r="C555" s="316"/>
      <c r="D555" s="317"/>
      <c r="E555" s="316"/>
      <c r="F555" s="316"/>
      <c r="G555" s="316"/>
      <c r="H555" s="316"/>
    </row>
    <row r="556" spans="1:8" ht="15.75" customHeight="1" x14ac:dyDescent="0.2">
      <c r="A556" s="530" t="s">
        <v>94</v>
      </c>
      <c r="B556" s="530"/>
      <c r="C556" s="530"/>
      <c r="D556" s="530"/>
      <c r="E556" s="530"/>
      <c r="F556" s="530"/>
      <c r="G556" s="530"/>
      <c r="H556" s="530"/>
    </row>
    <row r="557" spans="1:8" ht="12.75" customHeight="1" x14ac:dyDescent="0.2">
      <c r="A557" s="315"/>
      <c r="B557" s="316"/>
      <c r="C557" s="316"/>
      <c r="D557" s="317"/>
      <c r="E557" s="316"/>
      <c r="F557" s="316"/>
      <c r="G557" s="316"/>
      <c r="H557" s="316"/>
    </row>
    <row r="558" spans="1:8" ht="16.149999999999999" customHeight="1" x14ac:dyDescent="0.2">
      <c r="A558" s="275" t="s">
        <v>80</v>
      </c>
      <c r="B558" s="275" t="str">
        <f>IF('Encodage réponses Es'!$C$1="","",'Encodage réponses Es'!$C$1)</f>
        <v/>
      </c>
      <c r="C558" s="316"/>
      <c r="D558" s="317"/>
      <c r="E558" s="316"/>
      <c r="F558" s="316"/>
      <c r="G558" s="316"/>
      <c r="H558" s="316"/>
    </row>
    <row r="559" spans="1:8" ht="16.899999999999999" customHeight="1" x14ac:dyDescent="0.2">
      <c r="A559" s="275" t="s">
        <v>79</v>
      </c>
      <c r="B559" s="275" t="str">
        <f>IF('Encodage réponses Es'!$C$2="","",'Encodage réponses Es'!$C$2)</f>
        <v/>
      </c>
      <c r="C559" s="316"/>
      <c r="D559" s="317"/>
      <c r="E559" s="316"/>
      <c r="F559" s="316"/>
      <c r="G559" s="316"/>
      <c r="H559" s="316"/>
    </row>
    <row r="560" spans="1:8" ht="18" customHeight="1" x14ac:dyDescent="0.2">
      <c r="A560" s="527" t="str">
        <f>CONCATENATE("Synthèse des résultats de l'élève : ",Compétences!$D16)</f>
        <v xml:space="preserve">Synthèse des résultats de l'élève : </v>
      </c>
      <c r="B560" s="527"/>
      <c r="C560" s="527"/>
      <c r="D560" s="527"/>
      <c r="E560" s="527"/>
      <c r="F560" s="527"/>
      <c r="G560" s="527"/>
      <c r="H560" s="527"/>
    </row>
    <row r="561" spans="1:8" ht="15.75" customHeight="1" x14ac:dyDescent="0.2">
      <c r="A561" s="318"/>
      <c r="B561" s="319"/>
      <c r="C561" s="316"/>
      <c r="D561" s="317"/>
      <c r="E561" s="316"/>
      <c r="F561" s="316"/>
      <c r="G561" s="316"/>
      <c r="H561" s="316"/>
    </row>
    <row r="562" spans="1:8" ht="155.25" customHeight="1" x14ac:dyDescent="0.2">
      <c r="A562" s="528" t="s">
        <v>131</v>
      </c>
      <c r="B562" s="528"/>
      <c r="C562" s="528"/>
      <c r="D562" s="528"/>
      <c r="E562" s="528"/>
      <c r="F562" s="528"/>
      <c r="G562" s="528"/>
      <c r="H562" s="528"/>
    </row>
    <row r="563" spans="1:8" ht="12.75" customHeight="1" x14ac:dyDescent="0.2">
      <c r="A563" s="320"/>
      <c r="B563" s="320"/>
      <c r="C563" s="320"/>
      <c r="D563" s="320"/>
      <c r="E563" s="320"/>
      <c r="F563" s="320"/>
      <c r="G563" s="320"/>
      <c r="H563" s="320"/>
    </row>
    <row r="564" spans="1:8" ht="12.75" customHeight="1" x14ac:dyDescent="0.2">
      <c r="A564" s="320"/>
      <c r="B564" s="320"/>
      <c r="C564" s="320"/>
      <c r="D564" s="320"/>
      <c r="E564" s="320"/>
      <c r="F564" s="320"/>
      <c r="G564" s="320"/>
      <c r="H564" s="320"/>
    </row>
    <row r="565" spans="1:8" ht="12" customHeight="1" x14ac:dyDescent="0.2">
      <c r="A565" s="283" t="s">
        <v>85</v>
      </c>
      <c r="B565" s="281"/>
      <c r="C565" s="281"/>
      <c r="D565" s="281"/>
      <c r="E565" s="281"/>
      <c r="F565" s="281"/>
      <c r="G565" s="281"/>
      <c r="H565" s="281"/>
    </row>
    <row r="566" spans="1:8" ht="12" customHeight="1" x14ac:dyDescent="0.2">
      <c r="A566" s="281"/>
      <c r="B566" s="281"/>
      <c r="C566" s="281"/>
      <c r="D566" s="281"/>
      <c r="E566" s="281"/>
      <c r="F566" s="281"/>
      <c r="G566" s="281"/>
      <c r="H566" s="281"/>
    </row>
    <row r="567" spans="1:8" ht="12" customHeight="1" x14ac:dyDescent="0.2">
      <c r="A567" s="282" t="s">
        <v>81</v>
      </c>
      <c r="B567" s="524" t="str">
        <f>IF(Compétences!$H16="","",Compétences!$H16)</f>
        <v/>
      </c>
      <c r="C567" s="524"/>
      <c r="D567" s="281" t="s">
        <v>119</v>
      </c>
      <c r="E567" s="282" t="s">
        <v>82</v>
      </c>
      <c r="G567" s="387" t="str">
        <f>IF(OR(B567="",B567="incomplet",B567="absent(e)"),"",AVERAGE(Compétences!$H$5:$H$39))</f>
        <v/>
      </c>
      <c r="H567" s="281" t="s">
        <v>120</v>
      </c>
    </row>
    <row r="568" spans="1:8" ht="12" customHeight="1" x14ac:dyDescent="0.2">
      <c r="A568" s="281"/>
      <c r="B568" s="281"/>
      <c r="C568" s="525" t="str">
        <f>IF(OR(B567="",B567="incomplet",B567="absent(e)"),"",B567/53)</f>
        <v/>
      </c>
      <c r="D568" s="525"/>
      <c r="E568" s="281"/>
      <c r="F568" s="281"/>
      <c r="G568" s="389"/>
      <c r="H568" s="394" t="str">
        <f>IF(C568="","",G567/53)</f>
        <v/>
      </c>
    </row>
    <row r="569" spans="1:8" ht="12" customHeight="1" x14ac:dyDescent="0.2">
      <c r="A569" s="281"/>
      <c r="B569" s="281"/>
      <c r="C569" s="391"/>
      <c r="D569" s="391"/>
      <c r="E569" s="281"/>
      <c r="F569" s="281"/>
      <c r="G569" s="389"/>
      <c r="H569" s="391"/>
    </row>
    <row r="570" spans="1:8" ht="12" customHeight="1" x14ac:dyDescent="0.2">
      <c r="A570" s="281" t="s">
        <v>100</v>
      </c>
      <c r="C570" s="304" t="str">
        <f>IF(OR(Compétences!$K16="",Compétences!$K16="incomplet",Compétences!$K16="absent(e)"),"",Compétences!$K16)</f>
        <v/>
      </c>
      <c r="D570" s="281" t="s">
        <v>124</v>
      </c>
      <c r="G570" s="387" t="str">
        <f>IF(OR(C570="",C570="Incomplet"),"",AVERAGE(Compétences!$K$5:$K$39))</f>
        <v/>
      </c>
      <c r="H570" s="281" t="s">
        <v>124</v>
      </c>
    </row>
    <row r="571" spans="1:8" ht="12" customHeight="1" x14ac:dyDescent="0.2">
      <c r="A571" s="281" t="s">
        <v>116</v>
      </c>
      <c r="C571" s="304" t="str">
        <f>IF(OR(Compétences!$N16="",Compétences!$N16="incomplet",Compétences!$N16="absent(e)"),"",Compétences!$N16)</f>
        <v/>
      </c>
      <c r="D571" s="281" t="s">
        <v>125</v>
      </c>
      <c r="G571" s="387" t="str">
        <f>IF(OR(C571="",C571="Incomplet"),"",AVERAGE(Compétences!$N$5:$N$39))</f>
        <v/>
      </c>
      <c r="H571" s="281" t="s">
        <v>125</v>
      </c>
    </row>
    <row r="572" spans="1:8" ht="12" customHeight="1" x14ac:dyDescent="0.2">
      <c r="A572" s="281" t="s">
        <v>69</v>
      </c>
      <c r="C572" s="386" t="str">
        <f>IF(OR(Compétences!$Q16="",Compétences!$Q16="incomplet",Compétences!$Q16="absent(e)"),"",Compétences!$Q16)</f>
        <v/>
      </c>
      <c r="D572" s="281" t="s">
        <v>121</v>
      </c>
      <c r="E572" s="321"/>
      <c r="G572" s="387" t="str">
        <f>IF(OR(C572="",C572="Incomplet"),"",AVERAGE(Compétences!$Q$5:$Q$39))</f>
        <v/>
      </c>
      <c r="H572" s="281" t="s">
        <v>121</v>
      </c>
    </row>
    <row r="573" spans="1:8" ht="12" customHeight="1" x14ac:dyDescent="0.2">
      <c r="A573" s="281" t="s">
        <v>83</v>
      </c>
      <c r="C573" s="304" t="str">
        <f>IF(OR(Compétences!$T16="",Compétences!$T16="incomplet",Compétences!$T16="absent(e)"),"",Compétences!$T16)</f>
        <v/>
      </c>
      <c r="D573" s="281" t="s">
        <v>124</v>
      </c>
      <c r="E573" s="321"/>
      <c r="G573" s="387" t="str">
        <f>IF(OR(C573="",C573="Incomplet"),"",AVERAGE(Compétences!$T$5:$T$39))</f>
        <v/>
      </c>
      <c r="H573" s="281" t="s">
        <v>124</v>
      </c>
    </row>
    <row r="574" spans="1:8" ht="12" customHeight="1" x14ac:dyDescent="0.2">
      <c r="A574" s="281" t="s">
        <v>117</v>
      </c>
      <c r="B574" s="281"/>
      <c r="C574" s="304" t="str">
        <f>IF(OR(Compétences!$W16="",Compétences!$W16="incomplet",Compétences!$W16="absent(e)"),"",Compétences!$W16)</f>
        <v/>
      </c>
      <c r="D574" s="281" t="s">
        <v>122</v>
      </c>
      <c r="E574" s="281"/>
      <c r="F574" s="281"/>
      <c r="G574" s="387" t="str">
        <f>IF(OR(C574="",C574="Incomplet"),"",AVERAGE(Compétences!$W$5:$W$39))</f>
        <v/>
      </c>
      <c r="H574" s="281" t="s">
        <v>122</v>
      </c>
    </row>
    <row r="575" spans="1:8" ht="9.6" customHeight="1" x14ac:dyDescent="0.2">
      <c r="A575" s="281" t="s">
        <v>118</v>
      </c>
      <c r="C575" s="304" t="str">
        <f>IF(OR(Compétences!$Z16="",Compétences!$Z16="incomplet",Compétences!$Z16="absent(e)"),"",Compétences!$Z16)</f>
        <v/>
      </c>
      <c r="D575" s="281" t="s">
        <v>126</v>
      </c>
      <c r="G575" s="387" t="str">
        <f>IF(OR(C575="",C575="Incomplet"),"",AVERAGE(Compétences!$Z$5:$Z$39))</f>
        <v/>
      </c>
      <c r="H575" s="281" t="s">
        <v>126</v>
      </c>
    </row>
    <row r="576" spans="1:8" ht="12" customHeight="1" x14ac:dyDescent="0.2">
      <c r="A576" s="281"/>
      <c r="C576" s="304"/>
      <c r="D576" s="281"/>
      <c r="G576" s="284"/>
      <c r="H576" s="281"/>
    </row>
    <row r="577" spans="1:8" ht="12" customHeight="1" x14ac:dyDescent="0.2">
      <c r="A577" s="281"/>
      <c r="C577" s="304"/>
      <c r="D577" s="281"/>
      <c r="G577" s="284"/>
      <c r="H577" s="281"/>
    </row>
    <row r="578" spans="1:8" ht="12" customHeight="1" x14ac:dyDescent="0.2">
      <c r="A578" s="281"/>
      <c r="D578" s="281"/>
    </row>
    <row r="579" spans="1:8" ht="11.45" customHeight="1" x14ac:dyDescent="0.2">
      <c r="A579" s="283" t="s">
        <v>74</v>
      </c>
      <c r="D579" s="281"/>
      <c r="E579" s="321"/>
    </row>
    <row r="580" spans="1:8" ht="7.15" customHeight="1" x14ac:dyDescent="0.2">
      <c r="A580" s="281"/>
      <c r="B580" s="281"/>
      <c r="C580" s="281"/>
      <c r="D580" s="281"/>
      <c r="E580" s="281"/>
      <c r="F580" s="281"/>
      <c r="G580" s="281"/>
      <c r="H580" s="281"/>
    </row>
    <row r="581" spans="1:8" ht="13.15" customHeight="1" x14ac:dyDescent="0.2">
      <c r="A581" s="282" t="s">
        <v>81</v>
      </c>
      <c r="C581" s="304" t="str">
        <f>IF(OR(Compétences!$AC16="",Compétences!$AC16="incomplet",Compétences!$AC16="absent(e)"),"",Compétences!$AC16)</f>
        <v/>
      </c>
      <c r="D581" s="281" t="s">
        <v>123</v>
      </c>
      <c r="E581" s="282" t="s">
        <v>82</v>
      </c>
      <c r="G581" s="387" t="str">
        <f>IF(OR(C581="",C581="Incomplet"),"",AVERAGE(Compétences!$AC$5:$AC$39))</f>
        <v/>
      </c>
      <c r="H581" s="281" t="s">
        <v>123</v>
      </c>
    </row>
    <row r="582" spans="1:8" ht="13.9" customHeight="1" x14ac:dyDescent="0.2">
      <c r="A582" s="281"/>
      <c r="G582" s="283"/>
    </row>
    <row r="583" spans="1:8" ht="11.45" customHeight="1" x14ac:dyDescent="0.2">
      <c r="A583" s="283" t="s">
        <v>75</v>
      </c>
      <c r="D583" s="281"/>
      <c r="E583" s="321"/>
      <c r="G583" s="283"/>
    </row>
    <row r="584" spans="1:8" ht="7.15" customHeight="1" x14ac:dyDescent="0.2">
      <c r="A584" s="281"/>
      <c r="B584" s="281"/>
      <c r="C584" s="281"/>
      <c r="D584" s="281"/>
      <c r="E584" s="281"/>
      <c r="F584" s="281"/>
      <c r="G584" s="283"/>
      <c r="H584" s="281"/>
    </row>
    <row r="585" spans="1:8" ht="13.15" customHeight="1" x14ac:dyDescent="0.2">
      <c r="A585" s="282" t="s">
        <v>81</v>
      </c>
      <c r="C585" s="388" t="str">
        <f>IF(OR(Compétences!$AE16="",Compétences!$AE16="incomplet",Compétences!$AE16="absent(e)"),"",Compétences!$AE16)</f>
        <v/>
      </c>
      <c r="D585" s="281" t="s">
        <v>127</v>
      </c>
      <c r="E585" s="282" t="s">
        <v>82</v>
      </c>
      <c r="G585" s="387" t="str">
        <f>IF(OR(C585="",C585="Incomplet"),"",AVERAGE(Compétences!$AE$5:$AE$39))</f>
        <v/>
      </c>
      <c r="H585" s="281" t="s">
        <v>127</v>
      </c>
    </row>
    <row r="586" spans="1:8" ht="13.9" customHeight="1" x14ac:dyDescent="0.2">
      <c r="A586" s="281"/>
      <c r="G586" s="283"/>
    </row>
    <row r="587" spans="1:8" ht="11.45" customHeight="1" x14ac:dyDescent="0.2">
      <c r="A587" s="283" t="s">
        <v>84</v>
      </c>
      <c r="D587" s="281"/>
      <c r="E587" s="321"/>
      <c r="G587" s="283"/>
    </row>
    <row r="588" spans="1:8" ht="7.15" customHeight="1" x14ac:dyDescent="0.2">
      <c r="A588" s="281"/>
      <c r="B588" s="281"/>
      <c r="C588" s="281"/>
      <c r="D588" s="281"/>
      <c r="E588" s="281"/>
      <c r="F588" s="281"/>
      <c r="G588" s="283"/>
      <c r="H588" s="281"/>
    </row>
    <row r="589" spans="1:8" ht="13.15" customHeight="1" x14ac:dyDescent="0.2">
      <c r="A589" s="282" t="s">
        <v>81</v>
      </c>
      <c r="C589" s="304" t="str">
        <f>IF(OR(Compétences!$AG16="",Compétences!$AG16="incomplet",Compétences!$AG16="absent(e)"),"",Compétences!$AG16)</f>
        <v/>
      </c>
      <c r="D589" s="281" t="s">
        <v>128</v>
      </c>
      <c r="E589" s="282" t="s">
        <v>82</v>
      </c>
      <c r="G589" s="387" t="str">
        <f>IF(OR(C589="",C589="Incomplet"),"",AVERAGE(Compétences!$AG$5:$AG$39))</f>
        <v/>
      </c>
      <c r="H589" s="281" t="s">
        <v>128</v>
      </c>
    </row>
    <row r="590" spans="1:8" ht="13.9" customHeight="1" x14ac:dyDescent="0.2">
      <c r="A590" s="281"/>
      <c r="G590" s="283"/>
    </row>
    <row r="591" spans="1:8" ht="11.45" customHeight="1" x14ac:dyDescent="0.2">
      <c r="A591" s="283" t="s">
        <v>89</v>
      </c>
      <c r="D591" s="281"/>
      <c r="E591" s="321"/>
      <c r="G591" s="283"/>
    </row>
    <row r="592" spans="1:8" ht="7.15" customHeight="1" x14ac:dyDescent="0.2">
      <c r="A592" s="281"/>
      <c r="B592" s="281"/>
      <c r="C592" s="281"/>
      <c r="D592" s="281"/>
      <c r="E592" s="281"/>
      <c r="F592" s="281"/>
      <c r="G592" s="283"/>
      <c r="H592" s="281"/>
    </row>
    <row r="593" spans="1:8" ht="13.15" customHeight="1" x14ac:dyDescent="0.2">
      <c r="A593" s="282" t="s">
        <v>81</v>
      </c>
      <c r="C593" s="304" t="str">
        <f>IF(OR(Compétences!$AI16="",Compétences!$AI16="incomplet",Compétences!$AI16="absent(e)"),"",Compétences!$AI16)</f>
        <v/>
      </c>
      <c r="D593" s="281" t="s">
        <v>127</v>
      </c>
      <c r="E593" s="282" t="s">
        <v>82</v>
      </c>
      <c r="G593" s="387" t="str">
        <f>IF(OR(C593="",C593="Incomplet"),"",AVERAGE(Compétences!$AI$5:$AI$39))</f>
        <v/>
      </c>
      <c r="H593" s="281" t="s">
        <v>127</v>
      </c>
    </row>
    <row r="594" spans="1:8" ht="13.9" customHeight="1" x14ac:dyDescent="0.2">
      <c r="A594" s="281"/>
    </row>
    <row r="595" spans="1:8" ht="19.899999999999999" customHeight="1" x14ac:dyDescent="0.2"/>
    <row r="596" spans="1:8" ht="19.899999999999999" customHeight="1" x14ac:dyDescent="0.2"/>
    <row r="597" spans="1:8" ht="18" customHeight="1" x14ac:dyDescent="0.2"/>
    <row r="598" spans="1:8" ht="18" customHeight="1" x14ac:dyDescent="0.2"/>
    <row r="600" spans="1:8" ht="23.45" customHeight="1" x14ac:dyDescent="0.2"/>
    <row r="601" spans="1:8" ht="12.75" customHeight="1" x14ac:dyDescent="0.2"/>
    <row r="602" spans="1:8" ht="12.75" customHeight="1" x14ac:dyDescent="0.2"/>
    <row r="603" spans="1:8" ht="12.75" customHeight="1" x14ac:dyDescent="0.2">
      <c r="A603" s="526"/>
      <c r="B603" s="526"/>
      <c r="C603" s="526"/>
      <c r="D603" s="526"/>
      <c r="E603" s="526"/>
      <c r="F603" s="526"/>
      <c r="G603" s="526"/>
      <c r="H603" s="526"/>
    </row>
    <row r="604" spans="1:8" ht="15" customHeight="1" x14ac:dyDescent="0.2">
      <c r="A604" s="529" t="s">
        <v>78</v>
      </c>
      <c r="B604" s="529"/>
      <c r="C604" s="529"/>
      <c r="D604" s="529"/>
      <c r="E604" s="529"/>
      <c r="F604" s="529"/>
      <c r="G604" s="529"/>
      <c r="H604" s="529"/>
    </row>
    <row r="605" spans="1:8" ht="15" customHeight="1" x14ac:dyDescent="0.2">
      <c r="A605" s="315"/>
      <c r="B605" s="316"/>
      <c r="C605" s="316"/>
      <c r="D605" s="317"/>
      <c r="E605" s="316"/>
      <c r="F605" s="316"/>
      <c r="G605" s="316"/>
      <c r="H605" s="316"/>
    </row>
    <row r="606" spans="1:8" ht="15.75" customHeight="1" x14ac:dyDescent="0.2">
      <c r="A606" s="530" t="s">
        <v>94</v>
      </c>
      <c r="B606" s="530"/>
      <c r="C606" s="530"/>
      <c r="D606" s="530"/>
      <c r="E606" s="530"/>
      <c r="F606" s="530"/>
      <c r="G606" s="530"/>
      <c r="H606" s="530"/>
    </row>
    <row r="607" spans="1:8" ht="12.75" customHeight="1" x14ac:dyDescent="0.2">
      <c r="A607" s="315"/>
      <c r="B607" s="316"/>
      <c r="C607" s="316"/>
      <c r="D607" s="317"/>
      <c r="E607" s="316"/>
      <c r="F607" s="316"/>
      <c r="G607" s="316"/>
      <c r="H607" s="316"/>
    </row>
    <row r="608" spans="1:8" ht="16.149999999999999" customHeight="1" x14ac:dyDescent="0.2">
      <c r="A608" s="275" t="s">
        <v>80</v>
      </c>
      <c r="B608" s="275" t="str">
        <f>IF('Encodage réponses Es'!$C$1="","",'Encodage réponses Es'!$C$1)</f>
        <v/>
      </c>
      <c r="C608" s="316"/>
      <c r="D608" s="317"/>
      <c r="E608" s="316"/>
      <c r="F608" s="316"/>
      <c r="G608" s="316"/>
      <c r="H608" s="316"/>
    </row>
    <row r="609" spans="1:8" ht="16.899999999999999" customHeight="1" x14ac:dyDescent="0.2">
      <c r="A609" s="275" t="s">
        <v>79</v>
      </c>
      <c r="B609" s="275" t="str">
        <f>IF('Encodage réponses Es'!$C$2="","",'Encodage réponses Es'!$C$2)</f>
        <v/>
      </c>
      <c r="C609" s="316"/>
      <c r="D609" s="317"/>
      <c r="E609" s="316"/>
      <c r="F609" s="316"/>
      <c r="G609" s="316"/>
      <c r="H609" s="316"/>
    </row>
    <row r="610" spans="1:8" ht="18" customHeight="1" x14ac:dyDescent="0.2">
      <c r="A610" s="527" t="str">
        <f>CONCATENATE("Synthèse des résultats de l'élève : ",Compétences!$D17)</f>
        <v xml:space="preserve">Synthèse des résultats de l'élève : </v>
      </c>
      <c r="B610" s="527"/>
      <c r="C610" s="527"/>
      <c r="D610" s="527"/>
      <c r="E610" s="527"/>
      <c r="F610" s="527"/>
      <c r="G610" s="527"/>
      <c r="H610" s="527"/>
    </row>
    <row r="611" spans="1:8" ht="15.75" customHeight="1" x14ac:dyDescent="0.2">
      <c r="A611" s="318"/>
      <c r="B611" s="319"/>
      <c r="C611" s="316"/>
      <c r="D611" s="317"/>
      <c r="E611" s="316"/>
      <c r="F611" s="316"/>
      <c r="G611" s="316"/>
      <c r="H611" s="316"/>
    </row>
    <row r="612" spans="1:8" ht="155.25" customHeight="1" x14ac:dyDescent="0.2">
      <c r="A612" s="528" t="s">
        <v>131</v>
      </c>
      <c r="B612" s="528"/>
      <c r="C612" s="528"/>
      <c r="D612" s="528"/>
      <c r="E612" s="528"/>
      <c r="F612" s="528"/>
      <c r="G612" s="528"/>
      <c r="H612" s="528"/>
    </row>
    <row r="613" spans="1:8" ht="12.75" customHeight="1" x14ac:dyDescent="0.2">
      <c r="A613" s="320"/>
      <c r="B613" s="320"/>
      <c r="C613" s="320"/>
      <c r="D613" s="320"/>
      <c r="E613" s="320"/>
      <c r="F613" s="320"/>
      <c r="G613" s="320"/>
      <c r="H613" s="320"/>
    </row>
    <row r="614" spans="1:8" ht="12.75" customHeight="1" x14ac:dyDescent="0.2">
      <c r="A614" s="320"/>
      <c r="B614" s="320"/>
      <c r="C614" s="320"/>
      <c r="D614" s="320"/>
      <c r="E614" s="320"/>
      <c r="F614" s="320"/>
      <c r="G614" s="320"/>
      <c r="H614" s="320"/>
    </row>
    <row r="615" spans="1:8" ht="12" customHeight="1" x14ac:dyDescent="0.2">
      <c r="A615" s="283" t="s">
        <v>85</v>
      </c>
      <c r="B615" s="281"/>
      <c r="C615" s="281"/>
      <c r="D615" s="281"/>
      <c r="E615" s="281"/>
      <c r="F615" s="281"/>
      <c r="G615" s="281"/>
      <c r="H615" s="281"/>
    </row>
    <row r="616" spans="1:8" ht="12" customHeight="1" x14ac:dyDescent="0.2">
      <c r="A616" s="281"/>
      <c r="B616" s="281"/>
      <c r="C616" s="281"/>
      <c r="D616" s="281"/>
      <c r="E616" s="281"/>
      <c r="F616" s="281"/>
      <c r="G616" s="281"/>
      <c r="H616" s="281"/>
    </row>
    <row r="617" spans="1:8" ht="12" customHeight="1" x14ac:dyDescent="0.2">
      <c r="A617" s="282" t="s">
        <v>81</v>
      </c>
      <c r="B617" s="524" t="str">
        <f>IF(Compétences!$H17="","",Compétences!$H17)</f>
        <v/>
      </c>
      <c r="C617" s="524"/>
      <c r="D617" s="281" t="s">
        <v>119</v>
      </c>
      <c r="E617" s="282" t="s">
        <v>82</v>
      </c>
      <c r="G617" s="387" t="str">
        <f>IF(OR(B617="",B617="incomplet",B617="absent(e)"),"",AVERAGE(Compétences!$H$5:$H$39))</f>
        <v/>
      </c>
      <c r="H617" s="281" t="s">
        <v>120</v>
      </c>
    </row>
    <row r="618" spans="1:8" ht="12" customHeight="1" x14ac:dyDescent="0.2">
      <c r="A618" s="281"/>
      <c r="B618" s="281"/>
      <c r="C618" s="525" t="str">
        <f>IF(OR(B617="",B617="incomplet",B617="absent(e)"),"",B617/53)</f>
        <v/>
      </c>
      <c r="D618" s="525"/>
      <c r="E618" s="281"/>
      <c r="F618" s="281"/>
      <c r="G618" s="389"/>
      <c r="H618" s="394" t="str">
        <f>IF(C618="","",G617/53)</f>
        <v/>
      </c>
    </row>
    <row r="619" spans="1:8" ht="12" customHeight="1" x14ac:dyDescent="0.2">
      <c r="A619" s="281"/>
      <c r="B619" s="281"/>
      <c r="C619" s="391"/>
      <c r="D619" s="391"/>
      <c r="E619" s="281"/>
      <c r="F619" s="281"/>
      <c r="G619" s="389"/>
      <c r="H619" s="391"/>
    </row>
    <row r="620" spans="1:8" ht="12" customHeight="1" x14ac:dyDescent="0.2">
      <c r="A620" s="281" t="s">
        <v>100</v>
      </c>
      <c r="C620" s="304" t="str">
        <f>IF(OR(Compétences!$K17="",Compétences!$K17="incomplet",Compétences!$K17="absent(e)"),"",Compétences!$K17)</f>
        <v/>
      </c>
      <c r="D620" s="281" t="s">
        <v>124</v>
      </c>
      <c r="G620" s="387" t="str">
        <f>IF(OR(C620="",C620="Incomplet"),"",AVERAGE(Compétences!$K$5:$K$39))</f>
        <v/>
      </c>
      <c r="H620" s="281" t="s">
        <v>124</v>
      </c>
    </row>
    <row r="621" spans="1:8" ht="12" customHeight="1" x14ac:dyDescent="0.2">
      <c r="A621" s="281" t="s">
        <v>116</v>
      </c>
      <c r="C621" s="304" t="str">
        <f>IF(OR(Compétences!$N17="",Compétences!$N17="incomplet",Compétences!$N17="absent(e)"),"",Compétences!$N17)</f>
        <v/>
      </c>
      <c r="D621" s="281" t="s">
        <v>125</v>
      </c>
      <c r="G621" s="387" t="str">
        <f>IF(OR(C621="",C621="Incomplet"),"",AVERAGE(Compétences!$N$5:$N$39))</f>
        <v/>
      </c>
      <c r="H621" s="281" t="s">
        <v>125</v>
      </c>
    </row>
    <row r="622" spans="1:8" ht="12" customHeight="1" x14ac:dyDescent="0.2">
      <c r="A622" s="281" t="s">
        <v>69</v>
      </c>
      <c r="C622" s="386" t="str">
        <f>IF(OR(Compétences!$Q17="",Compétences!$Q17="incomplet",Compétences!$Q17="absent(e)"),"",Compétences!$Q17)</f>
        <v/>
      </c>
      <c r="D622" s="281" t="s">
        <v>121</v>
      </c>
      <c r="E622" s="321"/>
      <c r="G622" s="387" t="str">
        <f>IF(OR(C622="",C622="Incomplet"),"",AVERAGE(Compétences!$Q$5:$Q$39))</f>
        <v/>
      </c>
      <c r="H622" s="281" t="s">
        <v>121</v>
      </c>
    </row>
    <row r="623" spans="1:8" ht="12" customHeight="1" x14ac:dyDescent="0.2">
      <c r="A623" s="281" t="s">
        <v>83</v>
      </c>
      <c r="C623" s="304" t="str">
        <f>IF(OR(Compétences!$T17="",Compétences!$T17="incomplet",Compétences!$T17="absent(e)"),"",Compétences!$T17)</f>
        <v/>
      </c>
      <c r="D623" s="281" t="s">
        <v>124</v>
      </c>
      <c r="E623" s="321"/>
      <c r="G623" s="387" t="str">
        <f>IF(OR(C623="",C623="Incomplet"),"",AVERAGE(Compétences!$T$5:$T$39))</f>
        <v/>
      </c>
      <c r="H623" s="281" t="s">
        <v>124</v>
      </c>
    </row>
    <row r="624" spans="1:8" ht="12" customHeight="1" x14ac:dyDescent="0.2">
      <c r="A624" s="281" t="s">
        <v>117</v>
      </c>
      <c r="B624" s="281"/>
      <c r="C624" s="304" t="str">
        <f>IF(OR(Compétences!$W17="",Compétences!$W17="incomplet",Compétences!$W17="absent(e)"),"",Compétences!$W17)</f>
        <v/>
      </c>
      <c r="D624" s="281" t="s">
        <v>122</v>
      </c>
      <c r="E624" s="281"/>
      <c r="F624" s="281"/>
      <c r="G624" s="387" t="str">
        <f>IF(OR(C624="",C624="Incomplet"),"",AVERAGE(Compétences!$W$5:$W$39))</f>
        <v/>
      </c>
      <c r="H624" s="281" t="s">
        <v>122</v>
      </c>
    </row>
    <row r="625" spans="1:8" ht="9.6" customHeight="1" x14ac:dyDescent="0.2">
      <c r="A625" s="281" t="s">
        <v>118</v>
      </c>
      <c r="C625" s="304" t="str">
        <f>IF(OR(Compétences!$Z17="",Compétences!$Z17="incomplet",Compétences!$Z17="absent(e)"),"",Compétences!$Z17)</f>
        <v/>
      </c>
      <c r="D625" s="281" t="s">
        <v>126</v>
      </c>
      <c r="G625" s="387" t="str">
        <f>IF(OR(C625="",C625="Incomplet"),"",AVERAGE(Compétences!$Z$5:$Z$39))</f>
        <v/>
      </c>
      <c r="H625" s="281" t="s">
        <v>126</v>
      </c>
    </row>
    <row r="626" spans="1:8" ht="12" customHeight="1" x14ac:dyDescent="0.2">
      <c r="A626" s="281"/>
      <c r="C626" s="304"/>
      <c r="D626" s="281"/>
      <c r="G626" s="284"/>
      <c r="H626" s="281"/>
    </row>
    <row r="627" spans="1:8" ht="12" customHeight="1" x14ac:dyDescent="0.2">
      <c r="A627" s="281"/>
      <c r="C627" s="304"/>
      <c r="D627" s="281"/>
      <c r="G627" s="284"/>
      <c r="H627" s="281"/>
    </row>
    <row r="628" spans="1:8" ht="12" customHeight="1" x14ac:dyDescent="0.2">
      <c r="A628" s="281"/>
      <c r="D628" s="281"/>
    </row>
    <row r="629" spans="1:8" ht="11.45" customHeight="1" x14ac:dyDescent="0.2">
      <c r="A629" s="283" t="s">
        <v>74</v>
      </c>
      <c r="D629" s="281"/>
      <c r="E629" s="321"/>
    </row>
    <row r="630" spans="1:8" ht="7.15" customHeight="1" x14ac:dyDescent="0.2">
      <c r="A630" s="281"/>
      <c r="B630" s="281"/>
      <c r="C630" s="281"/>
      <c r="D630" s="281"/>
      <c r="E630" s="281"/>
      <c r="F630" s="281"/>
      <c r="G630" s="281"/>
      <c r="H630" s="281"/>
    </row>
    <row r="631" spans="1:8" ht="13.15" customHeight="1" x14ac:dyDescent="0.2">
      <c r="A631" s="282" t="s">
        <v>81</v>
      </c>
      <c r="C631" s="304" t="str">
        <f>IF(OR(Compétences!$AC17="",Compétences!$AC17="incomplet",Compétences!$AC17="absent(e)"),"",Compétences!$AC17)</f>
        <v/>
      </c>
      <c r="D631" s="281" t="s">
        <v>123</v>
      </c>
      <c r="E631" s="282" t="s">
        <v>82</v>
      </c>
      <c r="G631" s="387" t="str">
        <f>IF(OR(C631="",C631="Incomplet"),"",AVERAGE(Compétences!$AC$5:$AC$39))</f>
        <v/>
      </c>
      <c r="H631" s="281" t="s">
        <v>123</v>
      </c>
    </row>
    <row r="632" spans="1:8" ht="13.9" customHeight="1" x14ac:dyDescent="0.2">
      <c r="A632" s="281"/>
      <c r="G632" s="283"/>
    </row>
    <row r="633" spans="1:8" ht="11.45" customHeight="1" x14ac:dyDescent="0.2">
      <c r="A633" s="283" t="s">
        <v>75</v>
      </c>
      <c r="D633" s="281"/>
      <c r="E633" s="321"/>
      <c r="G633" s="283"/>
    </row>
    <row r="634" spans="1:8" ht="7.15" customHeight="1" x14ac:dyDescent="0.2">
      <c r="A634" s="281"/>
      <c r="B634" s="281"/>
      <c r="C634" s="281"/>
      <c r="D634" s="281"/>
      <c r="E634" s="281"/>
      <c r="F634" s="281"/>
      <c r="G634" s="283"/>
      <c r="H634" s="281"/>
    </row>
    <row r="635" spans="1:8" ht="13.15" customHeight="1" x14ac:dyDescent="0.2">
      <c r="A635" s="282" t="s">
        <v>81</v>
      </c>
      <c r="C635" s="388" t="str">
        <f>IF(OR(Compétences!$AE17="",Compétences!$AE17="incomplet",Compétences!$AE17="absent(e)"),"",Compétences!$AE17)</f>
        <v/>
      </c>
      <c r="D635" s="281" t="s">
        <v>127</v>
      </c>
      <c r="E635" s="282" t="s">
        <v>82</v>
      </c>
      <c r="G635" s="387" t="str">
        <f>IF(OR(C635="",C635="Incomplet"),"",AVERAGE(Compétences!$AE$5:$AE$39))</f>
        <v/>
      </c>
      <c r="H635" s="281" t="s">
        <v>127</v>
      </c>
    </row>
    <row r="636" spans="1:8" ht="13.9" customHeight="1" x14ac:dyDescent="0.2">
      <c r="A636" s="281"/>
      <c r="G636" s="283"/>
    </row>
    <row r="637" spans="1:8" ht="11.45" customHeight="1" x14ac:dyDescent="0.2">
      <c r="A637" s="283" t="s">
        <v>84</v>
      </c>
      <c r="D637" s="281"/>
      <c r="E637" s="321"/>
      <c r="G637" s="283"/>
    </row>
    <row r="638" spans="1:8" ht="7.15" customHeight="1" x14ac:dyDescent="0.2">
      <c r="A638" s="281"/>
      <c r="B638" s="281"/>
      <c r="C638" s="281"/>
      <c r="D638" s="281"/>
      <c r="E638" s="281"/>
      <c r="F638" s="281"/>
      <c r="G638" s="283"/>
      <c r="H638" s="281"/>
    </row>
    <row r="639" spans="1:8" ht="13.15" customHeight="1" x14ac:dyDescent="0.2">
      <c r="A639" s="282" t="s">
        <v>81</v>
      </c>
      <c r="C639" s="304" t="str">
        <f>IF(OR(Compétences!$AG17="",Compétences!$AG17="incomplet",Compétences!$AG17="absent(e)"),"",Compétences!$AG17)</f>
        <v/>
      </c>
      <c r="D639" s="281" t="s">
        <v>128</v>
      </c>
      <c r="E639" s="282" t="s">
        <v>82</v>
      </c>
      <c r="G639" s="387" t="str">
        <f>IF(OR(C639="",C639="Incomplet"),"",AVERAGE(Compétences!$AG$5:$AG$39))</f>
        <v/>
      </c>
      <c r="H639" s="281" t="s">
        <v>128</v>
      </c>
    </row>
    <row r="640" spans="1:8" ht="13.9" customHeight="1" x14ac:dyDescent="0.2">
      <c r="A640" s="281"/>
      <c r="G640" s="283"/>
    </row>
    <row r="641" spans="1:8" ht="11.45" customHeight="1" x14ac:dyDescent="0.2">
      <c r="A641" s="283" t="s">
        <v>89</v>
      </c>
      <c r="D641" s="281"/>
      <c r="E641" s="321"/>
      <c r="G641" s="283"/>
    </row>
    <row r="642" spans="1:8" ht="7.15" customHeight="1" x14ac:dyDescent="0.2">
      <c r="A642" s="281"/>
      <c r="B642" s="281"/>
      <c r="C642" s="281"/>
      <c r="D642" s="281"/>
      <c r="E642" s="281"/>
      <c r="F642" s="281"/>
      <c r="G642" s="283"/>
      <c r="H642" s="281"/>
    </row>
    <row r="643" spans="1:8" ht="13.15" customHeight="1" x14ac:dyDescent="0.2">
      <c r="A643" s="282" t="s">
        <v>81</v>
      </c>
      <c r="C643" s="304" t="str">
        <f>IF(OR(Compétences!$AI17="",Compétences!$AI17="incomplet",Compétences!$AI17="absent(e)"),"",Compétences!$AI17)</f>
        <v/>
      </c>
      <c r="D643" s="281" t="s">
        <v>127</v>
      </c>
      <c r="E643" s="282" t="s">
        <v>82</v>
      </c>
      <c r="G643" s="387" t="str">
        <f>IF(OR(C643="",C643="Incomplet"),"",AVERAGE(Compétences!$AI$5:$AI$39))</f>
        <v/>
      </c>
      <c r="H643" s="281" t="s">
        <v>127</v>
      </c>
    </row>
    <row r="644" spans="1:8" ht="13.9" customHeight="1" x14ac:dyDescent="0.2">
      <c r="A644" s="281"/>
    </row>
    <row r="645" spans="1:8" ht="19.899999999999999" customHeight="1" x14ac:dyDescent="0.2"/>
    <row r="646" spans="1:8" ht="19.899999999999999" customHeight="1" x14ac:dyDescent="0.2"/>
    <row r="647" spans="1:8" ht="18" customHeight="1" x14ac:dyDescent="0.2"/>
    <row r="648" spans="1:8" ht="18" customHeight="1" x14ac:dyDescent="0.2"/>
    <row r="650" spans="1:8" ht="23.45" customHeight="1" x14ac:dyDescent="0.2"/>
    <row r="651" spans="1:8" ht="12.75" customHeight="1" x14ac:dyDescent="0.2"/>
    <row r="652" spans="1:8" ht="12.75" customHeight="1" x14ac:dyDescent="0.2"/>
    <row r="653" spans="1:8" ht="12.75" customHeight="1" x14ac:dyDescent="0.2">
      <c r="A653" s="526"/>
      <c r="B653" s="526"/>
      <c r="C653" s="526"/>
      <c r="D653" s="526"/>
      <c r="E653" s="526"/>
      <c r="F653" s="526"/>
      <c r="G653" s="526"/>
      <c r="H653" s="526"/>
    </row>
    <row r="654" spans="1:8" ht="15" customHeight="1" x14ac:dyDescent="0.2">
      <c r="A654" s="529" t="s">
        <v>78</v>
      </c>
      <c r="B654" s="529"/>
      <c r="C654" s="529"/>
      <c r="D654" s="529"/>
      <c r="E654" s="529"/>
      <c r="F654" s="529"/>
      <c r="G654" s="529"/>
      <c r="H654" s="529"/>
    </row>
    <row r="655" spans="1:8" ht="15" customHeight="1" x14ac:dyDescent="0.2">
      <c r="A655" s="315"/>
      <c r="B655" s="316"/>
      <c r="C655" s="316"/>
      <c r="D655" s="317"/>
      <c r="E655" s="316"/>
      <c r="F655" s="316"/>
      <c r="G655" s="316"/>
      <c r="H655" s="316"/>
    </row>
    <row r="656" spans="1:8" ht="15.75" customHeight="1" x14ac:dyDescent="0.2">
      <c r="A656" s="530" t="s">
        <v>94</v>
      </c>
      <c r="B656" s="530"/>
      <c r="C656" s="530"/>
      <c r="D656" s="530"/>
      <c r="E656" s="530"/>
      <c r="F656" s="530"/>
      <c r="G656" s="530"/>
      <c r="H656" s="530"/>
    </row>
    <row r="657" spans="1:8" ht="12.75" customHeight="1" x14ac:dyDescent="0.2">
      <c r="A657" s="315"/>
      <c r="B657" s="316"/>
      <c r="C657" s="316"/>
      <c r="D657" s="317"/>
      <c r="E657" s="316"/>
      <c r="F657" s="316"/>
      <c r="G657" s="316"/>
      <c r="H657" s="316"/>
    </row>
    <row r="658" spans="1:8" ht="16.149999999999999" customHeight="1" x14ac:dyDescent="0.2">
      <c r="A658" s="275" t="s">
        <v>80</v>
      </c>
      <c r="B658" s="275" t="str">
        <f>IF('Encodage réponses Es'!$C$1="","",'Encodage réponses Es'!$C$1)</f>
        <v/>
      </c>
      <c r="C658" s="316"/>
      <c r="D658" s="317"/>
      <c r="E658" s="316"/>
      <c r="F658" s="316"/>
      <c r="G658" s="316"/>
      <c r="H658" s="316"/>
    </row>
    <row r="659" spans="1:8" ht="16.899999999999999" customHeight="1" x14ac:dyDescent="0.2">
      <c r="A659" s="275" t="s">
        <v>79</v>
      </c>
      <c r="B659" s="275" t="str">
        <f>IF('Encodage réponses Es'!$C$2="","",'Encodage réponses Es'!$C$2)</f>
        <v/>
      </c>
      <c r="C659" s="316"/>
      <c r="D659" s="317"/>
      <c r="E659" s="316"/>
      <c r="F659" s="316"/>
      <c r="G659" s="316"/>
      <c r="H659" s="316"/>
    </row>
    <row r="660" spans="1:8" ht="18" customHeight="1" x14ac:dyDescent="0.2">
      <c r="A660" s="527" t="str">
        <f>CONCATENATE("Synthèse des résultats de l'élève : ",Compétences!$D18)</f>
        <v xml:space="preserve">Synthèse des résultats de l'élève : </v>
      </c>
      <c r="B660" s="527"/>
      <c r="C660" s="527"/>
      <c r="D660" s="527"/>
      <c r="E660" s="527"/>
      <c r="F660" s="527"/>
      <c r="G660" s="527"/>
      <c r="H660" s="527"/>
    </row>
    <row r="661" spans="1:8" ht="15.75" customHeight="1" x14ac:dyDescent="0.2">
      <c r="A661" s="318"/>
      <c r="B661" s="319"/>
      <c r="C661" s="316"/>
      <c r="D661" s="317"/>
      <c r="E661" s="316"/>
      <c r="F661" s="316"/>
      <c r="G661" s="316"/>
      <c r="H661" s="316"/>
    </row>
    <row r="662" spans="1:8" ht="155.25" customHeight="1" x14ac:dyDescent="0.2">
      <c r="A662" s="528" t="s">
        <v>131</v>
      </c>
      <c r="B662" s="528"/>
      <c r="C662" s="528"/>
      <c r="D662" s="528"/>
      <c r="E662" s="528"/>
      <c r="F662" s="528"/>
      <c r="G662" s="528"/>
      <c r="H662" s="528"/>
    </row>
    <row r="663" spans="1:8" ht="12.75" customHeight="1" x14ac:dyDescent="0.2">
      <c r="A663" s="320"/>
      <c r="B663" s="320"/>
      <c r="C663" s="320"/>
      <c r="D663" s="320"/>
      <c r="E663" s="320"/>
      <c r="F663" s="320"/>
      <c r="G663" s="320"/>
      <c r="H663" s="320"/>
    </row>
    <row r="664" spans="1:8" ht="12.75" customHeight="1" x14ac:dyDescent="0.2">
      <c r="A664" s="320"/>
      <c r="B664" s="320"/>
      <c r="C664" s="320"/>
      <c r="D664" s="320"/>
      <c r="E664" s="320"/>
      <c r="F664" s="320"/>
      <c r="G664" s="320"/>
      <c r="H664" s="320"/>
    </row>
    <row r="665" spans="1:8" ht="12" customHeight="1" x14ac:dyDescent="0.2">
      <c r="A665" s="283" t="s">
        <v>85</v>
      </c>
      <c r="B665" s="281"/>
      <c r="C665" s="281"/>
      <c r="D665" s="281"/>
      <c r="E665" s="281"/>
      <c r="F665" s="281"/>
      <c r="G665" s="281"/>
      <c r="H665" s="281"/>
    </row>
    <row r="666" spans="1:8" ht="12" customHeight="1" x14ac:dyDescent="0.2">
      <c r="A666" s="281"/>
      <c r="B666" s="281"/>
      <c r="C666" s="281"/>
      <c r="D666" s="281"/>
      <c r="E666" s="281"/>
      <c r="F666" s="281"/>
      <c r="G666" s="281"/>
      <c r="H666" s="281"/>
    </row>
    <row r="667" spans="1:8" ht="12" customHeight="1" x14ac:dyDescent="0.2">
      <c r="A667" s="282" t="s">
        <v>81</v>
      </c>
      <c r="B667" s="524" t="str">
        <f>IF(Compétences!$H18="","",Compétences!$H18)</f>
        <v/>
      </c>
      <c r="C667" s="524"/>
      <c r="D667" s="281" t="s">
        <v>119</v>
      </c>
      <c r="E667" s="282" t="s">
        <v>82</v>
      </c>
      <c r="G667" s="387" t="str">
        <f>IF(OR(B667="",B667="incomplet",B667="absent(e)"),"",AVERAGE(Compétences!$H$5:$H$39))</f>
        <v/>
      </c>
      <c r="H667" s="281" t="s">
        <v>120</v>
      </c>
    </row>
    <row r="668" spans="1:8" ht="12" customHeight="1" x14ac:dyDescent="0.2">
      <c r="A668" s="281"/>
      <c r="B668" s="281"/>
      <c r="C668" s="525" t="str">
        <f>IF(OR(B667="",B667="incomplet",B667="absent(e)"),"",B667/53)</f>
        <v/>
      </c>
      <c r="D668" s="525"/>
      <c r="E668" s="281"/>
      <c r="F668" s="281"/>
      <c r="G668" s="389"/>
      <c r="H668" s="394" t="str">
        <f>IF(C668="","",G667/53)</f>
        <v/>
      </c>
    </row>
    <row r="669" spans="1:8" ht="12" customHeight="1" x14ac:dyDescent="0.2">
      <c r="A669" s="281"/>
      <c r="B669" s="281"/>
      <c r="C669" s="391"/>
      <c r="D669" s="391"/>
      <c r="E669" s="281"/>
      <c r="F669" s="281"/>
      <c r="G669" s="389"/>
      <c r="H669" s="391"/>
    </row>
    <row r="670" spans="1:8" ht="12" customHeight="1" x14ac:dyDescent="0.2">
      <c r="A670" s="281" t="s">
        <v>100</v>
      </c>
      <c r="C670" s="304" t="str">
        <f>IF(OR(Compétences!$K18="",Compétences!$K18="incomplet",Compétences!$K18="absent(e)"),"",Compétences!$K18)</f>
        <v/>
      </c>
      <c r="D670" s="281" t="s">
        <v>124</v>
      </c>
      <c r="G670" s="387" t="str">
        <f>IF(OR(C670="",C670="Incomplet"),"",AVERAGE(Compétences!$K$5:$K$39))</f>
        <v/>
      </c>
      <c r="H670" s="281" t="s">
        <v>124</v>
      </c>
    </row>
    <row r="671" spans="1:8" ht="12" customHeight="1" x14ac:dyDescent="0.2">
      <c r="A671" s="281" t="s">
        <v>116</v>
      </c>
      <c r="C671" s="304" t="str">
        <f>IF(OR(Compétences!$N18="",Compétences!$N18="incomplet",Compétences!$N18="absent(e)"),"",Compétences!$N18)</f>
        <v/>
      </c>
      <c r="D671" s="281" t="s">
        <v>125</v>
      </c>
      <c r="G671" s="387" t="str">
        <f>IF(OR(C671="",C671="Incomplet"),"",AVERAGE(Compétences!$N$5:$N$39))</f>
        <v/>
      </c>
      <c r="H671" s="281" t="s">
        <v>125</v>
      </c>
    </row>
    <row r="672" spans="1:8" ht="12" customHeight="1" x14ac:dyDescent="0.2">
      <c r="A672" s="281" t="s">
        <v>69</v>
      </c>
      <c r="C672" s="386" t="str">
        <f>IF(OR(Compétences!$Q18="",Compétences!$Q18="incomplet",Compétences!$Q18="absent(e)"),"",Compétences!$Q18)</f>
        <v/>
      </c>
      <c r="D672" s="281" t="s">
        <v>121</v>
      </c>
      <c r="E672" s="321"/>
      <c r="G672" s="387" t="str">
        <f>IF(OR(C672="",C672="Incomplet"),"",AVERAGE(Compétences!$Q$5:$Q$39))</f>
        <v/>
      </c>
      <c r="H672" s="281" t="s">
        <v>121</v>
      </c>
    </row>
    <row r="673" spans="1:8" ht="12" customHeight="1" x14ac:dyDescent="0.2">
      <c r="A673" s="281" t="s">
        <v>83</v>
      </c>
      <c r="C673" s="304" t="str">
        <f>IF(OR(Compétences!$T18="",Compétences!$T18="incomplet",Compétences!$T18="absent(e)"),"",Compétences!$T18)</f>
        <v/>
      </c>
      <c r="D673" s="281" t="s">
        <v>124</v>
      </c>
      <c r="E673" s="321"/>
      <c r="G673" s="387" t="str">
        <f>IF(OR(C673="",C673="Incomplet"),"",AVERAGE(Compétences!$T$5:$T$39))</f>
        <v/>
      </c>
      <c r="H673" s="281" t="s">
        <v>124</v>
      </c>
    </row>
    <row r="674" spans="1:8" ht="12" customHeight="1" x14ac:dyDescent="0.2">
      <c r="A674" s="281" t="s">
        <v>117</v>
      </c>
      <c r="B674" s="281"/>
      <c r="C674" s="304" t="str">
        <f>IF(OR(Compétences!$W18="",Compétences!$W18="incomplet",Compétences!$W18="absent(e)"),"",Compétences!$W18)</f>
        <v/>
      </c>
      <c r="D674" s="281" t="s">
        <v>122</v>
      </c>
      <c r="E674" s="281"/>
      <c r="F674" s="281"/>
      <c r="G674" s="387" t="str">
        <f>IF(OR(C674="",C674="Incomplet"),"",AVERAGE(Compétences!$W$5:$W$39))</f>
        <v/>
      </c>
      <c r="H674" s="281" t="s">
        <v>122</v>
      </c>
    </row>
    <row r="675" spans="1:8" ht="9.6" customHeight="1" x14ac:dyDescent="0.2">
      <c r="A675" s="281" t="s">
        <v>118</v>
      </c>
      <c r="C675" s="304" t="str">
        <f>IF(OR(Compétences!$Z18="",Compétences!$Z18="incomplet",Compétences!$Z18="absent(e)"),"",Compétences!$Z18)</f>
        <v/>
      </c>
      <c r="D675" s="281" t="s">
        <v>126</v>
      </c>
      <c r="G675" s="387" t="str">
        <f>IF(OR(C675="",C675="Incomplet"),"",AVERAGE(Compétences!$Z$5:$Z$39))</f>
        <v/>
      </c>
      <c r="H675" s="281" t="s">
        <v>126</v>
      </c>
    </row>
    <row r="676" spans="1:8" ht="12" customHeight="1" x14ac:dyDescent="0.2">
      <c r="A676" s="281"/>
      <c r="C676" s="304"/>
      <c r="D676" s="281"/>
      <c r="G676" s="284"/>
      <c r="H676" s="281"/>
    </row>
    <row r="677" spans="1:8" ht="12" customHeight="1" x14ac:dyDescent="0.2">
      <c r="A677" s="281"/>
      <c r="C677" s="304"/>
      <c r="D677" s="281"/>
      <c r="G677" s="284"/>
      <c r="H677" s="281"/>
    </row>
    <row r="678" spans="1:8" ht="12" customHeight="1" x14ac:dyDescent="0.2">
      <c r="A678" s="281"/>
      <c r="D678" s="281"/>
    </row>
    <row r="679" spans="1:8" ht="11.45" customHeight="1" x14ac:dyDescent="0.2">
      <c r="A679" s="283" t="s">
        <v>74</v>
      </c>
      <c r="D679" s="281"/>
      <c r="E679" s="321"/>
    </row>
    <row r="680" spans="1:8" ht="7.15" customHeight="1" x14ac:dyDescent="0.2">
      <c r="A680" s="281"/>
      <c r="B680" s="281"/>
      <c r="C680" s="281"/>
      <c r="D680" s="281"/>
      <c r="E680" s="281"/>
      <c r="F680" s="281"/>
      <c r="G680" s="281"/>
      <c r="H680" s="281"/>
    </row>
    <row r="681" spans="1:8" ht="13.15" customHeight="1" x14ac:dyDescent="0.2">
      <c r="A681" s="282" t="s">
        <v>81</v>
      </c>
      <c r="C681" s="304" t="str">
        <f>IF(OR(Compétences!$AC18="",Compétences!$AC18="incomplet",Compétences!$AC18="absent(e)"),"",Compétences!$AC18)</f>
        <v/>
      </c>
      <c r="D681" s="281" t="s">
        <v>123</v>
      </c>
      <c r="E681" s="282" t="s">
        <v>82</v>
      </c>
      <c r="G681" s="387" t="str">
        <f>IF(OR(C681="",C681="Incomplet"),"",AVERAGE(Compétences!$AC$5:$AC$39))</f>
        <v/>
      </c>
      <c r="H681" s="281" t="s">
        <v>123</v>
      </c>
    </row>
    <row r="682" spans="1:8" ht="13.9" customHeight="1" x14ac:dyDescent="0.2">
      <c r="A682" s="281"/>
      <c r="G682" s="283"/>
    </row>
    <row r="683" spans="1:8" ht="11.45" customHeight="1" x14ac:dyDescent="0.2">
      <c r="A683" s="283" t="s">
        <v>75</v>
      </c>
      <c r="D683" s="281"/>
      <c r="E683" s="321"/>
      <c r="G683" s="283"/>
    </row>
    <row r="684" spans="1:8" ht="7.15" customHeight="1" x14ac:dyDescent="0.2">
      <c r="A684" s="281"/>
      <c r="B684" s="281"/>
      <c r="C684" s="281"/>
      <c r="D684" s="281"/>
      <c r="E684" s="281"/>
      <c r="F684" s="281"/>
      <c r="G684" s="283"/>
      <c r="H684" s="281"/>
    </row>
    <row r="685" spans="1:8" ht="13.15" customHeight="1" x14ac:dyDescent="0.2">
      <c r="A685" s="282" t="s">
        <v>81</v>
      </c>
      <c r="C685" s="388" t="str">
        <f>IF(OR(Compétences!$AE18="",Compétences!$AE18="incomplet",Compétences!$AE18="absent(e)"),"",Compétences!$AE18)</f>
        <v/>
      </c>
      <c r="D685" s="281" t="s">
        <v>127</v>
      </c>
      <c r="E685" s="282" t="s">
        <v>82</v>
      </c>
      <c r="G685" s="387" t="str">
        <f>IF(OR(C685="",C685="Incomplet"),"",AVERAGE(Compétences!$AE$5:$AE$39))</f>
        <v/>
      </c>
      <c r="H685" s="281" t="s">
        <v>127</v>
      </c>
    </row>
    <row r="686" spans="1:8" ht="13.9" customHeight="1" x14ac:dyDescent="0.2">
      <c r="A686" s="281"/>
      <c r="G686" s="283"/>
    </row>
    <row r="687" spans="1:8" ht="11.45" customHeight="1" x14ac:dyDescent="0.2">
      <c r="A687" s="283" t="s">
        <v>84</v>
      </c>
      <c r="D687" s="281"/>
      <c r="E687" s="321"/>
      <c r="G687" s="283"/>
    </row>
    <row r="688" spans="1:8" ht="7.15" customHeight="1" x14ac:dyDescent="0.2">
      <c r="A688" s="281"/>
      <c r="B688" s="281"/>
      <c r="C688" s="281"/>
      <c r="D688" s="281"/>
      <c r="E688" s="281"/>
      <c r="F688" s="281"/>
      <c r="G688" s="283"/>
      <c r="H688" s="281"/>
    </row>
    <row r="689" spans="1:8" ht="13.15" customHeight="1" x14ac:dyDescent="0.2">
      <c r="A689" s="282" t="s">
        <v>81</v>
      </c>
      <c r="C689" s="304" t="str">
        <f>IF(OR(Compétences!$AG18="",Compétences!$AG18="incomplet",Compétences!$AG18="absent(e)"),"",Compétences!$AG18)</f>
        <v/>
      </c>
      <c r="D689" s="281" t="s">
        <v>128</v>
      </c>
      <c r="E689" s="282" t="s">
        <v>82</v>
      </c>
      <c r="G689" s="387" t="str">
        <f>IF(OR(C689="",C689="Incomplet"),"",AVERAGE(Compétences!$AG$5:$AG$39))</f>
        <v/>
      </c>
      <c r="H689" s="281" t="s">
        <v>128</v>
      </c>
    </row>
    <row r="690" spans="1:8" ht="13.9" customHeight="1" x14ac:dyDescent="0.2">
      <c r="A690" s="281"/>
      <c r="G690" s="283"/>
    </row>
    <row r="691" spans="1:8" ht="11.45" customHeight="1" x14ac:dyDescent="0.2">
      <c r="A691" s="283" t="s">
        <v>89</v>
      </c>
      <c r="D691" s="281"/>
      <c r="E691" s="321"/>
      <c r="G691" s="283"/>
    </row>
    <row r="692" spans="1:8" ht="7.15" customHeight="1" x14ac:dyDescent="0.2">
      <c r="A692" s="281"/>
      <c r="B692" s="281"/>
      <c r="C692" s="281"/>
      <c r="D692" s="281"/>
      <c r="E692" s="281"/>
      <c r="F692" s="281"/>
      <c r="G692" s="283"/>
      <c r="H692" s="281"/>
    </row>
    <row r="693" spans="1:8" ht="13.15" customHeight="1" x14ac:dyDescent="0.2">
      <c r="A693" s="282" t="s">
        <v>81</v>
      </c>
      <c r="C693" s="304" t="str">
        <f>IF(OR(Compétences!$AI18="",Compétences!$AI18="incomplet",Compétences!$AI18="absent(e)"),"",Compétences!$AI18)</f>
        <v/>
      </c>
      <c r="D693" s="281" t="s">
        <v>127</v>
      </c>
      <c r="E693" s="282" t="s">
        <v>82</v>
      </c>
      <c r="G693" s="387" t="str">
        <f>IF(OR(C693="",C693="Incomplet"),"",AVERAGE(Compétences!$AI$5:$AI$39))</f>
        <v/>
      </c>
      <c r="H693" s="281" t="s">
        <v>127</v>
      </c>
    </row>
    <row r="694" spans="1:8" ht="13.9" customHeight="1" x14ac:dyDescent="0.2">
      <c r="A694" s="281"/>
    </row>
    <row r="695" spans="1:8" ht="19.899999999999999" customHeight="1" x14ac:dyDescent="0.2"/>
    <row r="696" spans="1:8" ht="19.899999999999999" customHeight="1" x14ac:dyDescent="0.2"/>
    <row r="697" spans="1:8" ht="18" customHeight="1" x14ac:dyDescent="0.2"/>
    <row r="698" spans="1:8" ht="18" customHeight="1" x14ac:dyDescent="0.2"/>
    <row r="700" spans="1:8" ht="23.45" customHeight="1" x14ac:dyDescent="0.2"/>
    <row r="701" spans="1:8" ht="12.75" customHeight="1" x14ac:dyDescent="0.2"/>
    <row r="702" spans="1:8" ht="12.75" customHeight="1" x14ac:dyDescent="0.2"/>
    <row r="703" spans="1:8" ht="12.75" customHeight="1" x14ac:dyDescent="0.2">
      <c r="A703" s="526"/>
      <c r="B703" s="526"/>
      <c r="C703" s="526"/>
      <c r="D703" s="526"/>
      <c r="E703" s="526"/>
      <c r="F703" s="526"/>
      <c r="G703" s="526"/>
      <c r="H703" s="526"/>
    </row>
    <row r="704" spans="1:8" ht="15" customHeight="1" x14ac:dyDescent="0.2">
      <c r="A704" s="529" t="s">
        <v>78</v>
      </c>
      <c r="B704" s="529"/>
      <c r="C704" s="529"/>
      <c r="D704" s="529"/>
      <c r="E704" s="529"/>
      <c r="F704" s="529"/>
      <c r="G704" s="529"/>
      <c r="H704" s="529"/>
    </row>
    <row r="705" spans="1:8" ht="15" customHeight="1" x14ac:dyDescent="0.2">
      <c r="A705" s="315"/>
      <c r="B705" s="316"/>
      <c r="C705" s="316"/>
      <c r="D705" s="317"/>
      <c r="E705" s="316"/>
      <c r="F705" s="316"/>
      <c r="G705" s="316"/>
      <c r="H705" s="316"/>
    </row>
    <row r="706" spans="1:8" ht="15.75" customHeight="1" x14ac:dyDescent="0.2">
      <c r="A706" s="530" t="s">
        <v>94</v>
      </c>
      <c r="B706" s="530"/>
      <c r="C706" s="530"/>
      <c r="D706" s="530"/>
      <c r="E706" s="530"/>
      <c r="F706" s="530"/>
      <c r="G706" s="530"/>
      <c r="H706" s="530"/>
    </row>
    <row r="707" spans="1:8" ht="12.75" customHeight="1" x14ac:dyDescent="0.2">
      <c r="A707" s="315"/>
      <c r="B707" s="316"/>
      <c r="C707" s="316"/>
      <c r="D707" s="317"/>
      <c r="E707" s="316"/>
      <c r="F707" s="316"/>
      <c r="G707" s="316"/>
      <c r="H707" s="316"/>
    </row>
    <row r="708" spans="1:8" ht="16.149999999999999" customHeight="1" x14ac:dyDescent="0.2">
      <c r="A708" s="275" t="s">
        <v>80</v>
      </c>
      <c r="B708" s="275" t="str">
        <f>IF('Encodage réponses Es'!$C$1="","",'Encodage réponses Es'!$C$1)</f>
        <v/>
      </c>
      <c r="C708" s="316"/>
      <c r="D708" s="317"/>
      <c r="E708" s="316"/>
      <c r="F708" s="316"/>
      <c r="G708" s="316"/>
      <c r="H708" s="316"/>
    </row>
    <row r="709" spans="1:8" ht="16.899999999999999" customHeight="1" x14ac:dyDescent="0.2">
      <c r="A709" s="275" t="s">
        <v>79</v>
      </c>
      <c r="B709" s="275" t="str">
        <f>IF('Encodage réponses Es'!$C$2="","",'Encodage réponses Es'!$C$2)</f>
        <v/>
      </c>
      <c r="C709" s="316"/>
      <c r="D709" s="317"/>
      <c r="E709" s="316"/>
      <c r="F709" s="316"/>
      <c r="G709" s="316"/>
      <c r="H709" s="316"/>
    </row>
    <row r="710" spans="1:8" ht="18" customHeight="1" x14ac:dyDescent="0.2">
      <c r="A710" s="527" t="str">
        <f>CONCATENATE("Synthèse des résultats de l'élève : ",Compétences!$D19)</f>
        <v xml:space="preserve">Synthèse des résultats de l'élève : </v>
      </c>
      <c r="B710" s="527"/>
      <c r="C710" s="527"/>
      <c r="D710" s="527"/>
      <c r="E710" s="527"/>
      <c r="F710" s="527"/>
      <c r="G710" s="527"/>
      <c r="H710" s="527"/>
    </row>
    <row r="711" spans="1:8" ht="15.75" customHeight="1" x14ac:dyDescent="0.2">
      <c r="A711" s="318"/>
      <c r="B711" s="319"/>
      <c r="C711" s="316"/>
      <c r="D711" s="317"/>
      <c r="E711" s="316"/>
      <c r="F711" s="316"/>
      <c r="G711" s="316"/>
      <c r="H711" s="316"/>
    </row>
    <row r="712" spans="1:8" ht="155.25" customHeight="1" x14ac:dyDescent="0.2">
      <c r="A712" s="528" t="s">
        <v>131</v>
      </c>
      <c r="B712" s="528"/>
      <c r="C712" s="528"/>
      <c r="D712" s="528"/>
      <c r="E712" s="528"/>
      <c r="F712" s="528"/>
      <c r="G712" s="528"/>
      <c r="H712" s="528"/>
    </row>
    <row r="713" spans="1:8" ht="12.75" customHeight="1" x14ac:dyDescent="0.2">
      <c r="A713" s="320"/>
      <c r="B713" s="320"/>
      <c r="C713" s="320"/>
      <c r="D713" s="320"/>
      <c r="E713" s="320"/>
      <c r="F713" s="320"/>
      <c r="G713" s="320"/>
      <c r="H713" s="320"/>
    </row>
    <row r="714" spans="1:8" ht="12.75" customHeight="1" x14ac:dyDescent="0.2">
      <c r="A714" s="320"/>
      <c r="B714" s="320"/>
      <c r="C714" s="320"/>
      <c r="D714" s="320"/>
      <c r="E714" s="320"/>
      <c r="F714" s="320"/>
      <c r="G714" s="320"/>
      <c r="H714" s="320"/>
    </row>
    <row r="715" spans="1:8" ht="12" customHeight="1" x14ac:dyDescent="0.2">
      <c r="A715" s="283" t="s">
        <v>85</v>
      </c>
      <c r="B715" s="281"/>
      <c r="C715" s="281"/>
      <c r="D715" s="281"/>
      <c r="E715" s="281"/>
      <c r="F715" s="281"/>
      <c r="G715" s="281"/>
      <c r="H715" s="281"/>
    </row>
    <row r="716" spans="1:8" ht="12" customHeight="1" x14ac:dyDescent="0.2">
      <c r="A716" s="281"/>
      <c r="B716" s="281"/>
      <c r="C716" s="281"/>
      <c r="D716" s="281"/>
      <c r="E716" s="281"/>
      <c r="F716" s="281"/>
      <c r="G716" s="281"/>
      <c r="H716" s="281"/>
    </row>
    <row r="717" spans="1:8" ht="12" customHeight="1" x14ac:dyDescent="0.2">
      <c r="A717" s="282" t="s">
        <v>81</v>
      </c>
      <c r="B717" s="524" t="str">
        <f>IF(Compétences!$H19="","",Compétences!$H19)</f>
        <v/>
      </c>
      <c r="C717" s="524"/>
      <c r="D717" s="281" t="s">
        <v>119</v>
      </c>
      <c r="E717" s="282" t="s">
        <v>82</v>
      </c>
      <c r="G717" s="387" t="str">
        <f>IF(OR(B717="",B717="incomplet",B717="absent(e)"),"",AVERAGE(Compétences!$H$5:$H$39))</f>
        <v/>
      </c>
      <c r="H717" s="281" t="s">
        <v>120</v>
      </c>
    </row>
    <row r="718" spans="1:8" ht="12" customHeight="1" x14ac:dyDescent="0.2">
      <c r="A718" s="281"/>
      <c r="B718" s="281"/>
      <c r="C718" s="525" t="str">
        <f>IF(OR(B717="",B717="incomplet",B717="absent(e)"),"",B717/53)</f>
        <v/>
      </c>
      <c r="D718" s="525"/>
      <c r="E718" s="281"/>
      <c r="F718" s="281"/>
      <c r="G718" s="389"/>
      <c r="H718" s="394" t="str">
        <f>IF(C718="","",G717/53)</f>
        <v/>
      </c>
    </row>
    <row r="719" spans="1:8" ht="12" customHeight="1" x14ac:dyDescent="0.2">
      <c r="A719" s="281"/>
      <c r="B719" s="281"/>
      <c r="C719" s="391"/>
      <c r="D719" s="391"/>
      <c r="E719" s="281"/>
      <c r="F719" s="281"/>
      <c r="G719" s="389"/>
      <c r="H719" s="391"/>
    </row>
    <row r="720" spans="1:8" ht="12" customHeight="1" x14ac:dyDescent="0.2">
      <c r="A720" s="281" t="s">
        <v>100</v>
      </c>
      <c r="C720" s="304" t="str">
        <f>IF(OR(Compétences!$K19="",Compétences!$K19="incomplet",Compétences!$K19="absent(e)"),"",Compétences!$K19)</f>
        <v/>
      </c>
      <c r="D720" s="281" t="s">
        <v>124</v>
      </c>
      <c r="G720" s="387" t="str">
        <f>IF(OR(C720="",C720="Incomplet"),"",AVERAGE(Compétences!$K$5:$K$39))</f>
        <v/>
      </c>
      <c r="H720" s="281" t="s">
        <v>124</v>
      </c>
    </row>
    <row r="721" spans="1:8" ht="12" customHeight="1" x14ac:dyDescent="0.2">
      <c r="A721" s="281" t="s">
        <v>116</v>
      </c>
      <c r="C721" s="304" t="str">
        <f>IF(OR(Compétences!$N19="",Compétences!$N19="incomplet",Compétences!$N19="absent(e)"),"",Compétences!$N19)</f>
        <v/>
      </c>
      <c r="D721" s="281" t="s">
        <v>125</v>
      </c>
      <c r="G721" s="387" t="str">
        <f>IF(OR(C721="",C721="Incomplet"),"",AVERAGE(Compétences!$N$5:$N$39))</f>
        <v/>
      </c>
      <c r="H721" s="281" t="s">
        <v>125</v>
      </c>
    </row>
    <row r="722" spans="1:8" ht="12" customHeight="1" x14ac:dyDescent="0.2">
      <c r="A722" s="281" t="s">
        <v>69</v>
      </c>
      <c r="C722" s="386" t="str">
        <f>IF(OR(Compétences!$Q19="",Compétences!$Q19="incomplet",Compétences!$Q19="absent(e)"),"",Compétences!$Q19)</f>
        <v/>
      </c>
      <c r="D722" s="281" t="s">
        <v>121</v>
      </c>
      <c r="E722" s="321"/>
      <c r="G722" s="387" t="str">
        <f>IF(OR(C722="",C722="Incomplet"),"",AVERAGE(Compétences!$Q$5:$Q$39))</f>
        <v/>
      </c>
      <c r="H722" s="281" t="s">
        <v>121</v>
      </c>
    </row>
    <row r="723" spans="1:8" ht="12" customHeight="1" x14ac:dyDescent="0.2">
      <c r="A723" s="281" t="s">
        <v>83</v>
      </c>
      <c r="C723" s="304" t="str">
        <f>IF(OR(Compétences!$T19="",Compétences!$T19="incomplet",Compétences!$T19="absent(e)"),"",Compétences!$T19)</f>
        <v/>
      </c>
      <c r="D723" s="281" t="s">
        <v>124</v>
      </c>
      <c r="E723" s="321"/>
      <c r="G723" s="387" t="str">
        <f>IF(OR(C723="",C723="Incomplet"),"",AVERAGE(Compétences!$T$5:$T$39))</f>
        <v/>
      </c>
      <c r="H723" s="281" t="s">
        <v>124</v>
      </c>
    </row>
    <row r="724" spans="1:8" ht="12" customHeight="1" x14ac:dyDescent="0.2">
      <c r="A724" s="281" t="s">
        <v>117</v>
      </c>
      <c r="B724" s="281"/>
      <c r="C724" s="304" t="str">
        <f>IF(OR(Compétences!$W19="",Compétences!$W19="incomplet",Compétences!$W19="absent(e)"),"",Compétences!$W19)</f>
        <v/>
      </c>
      <c r="D724" s="281" t="s">
        <v>122</v>
      </c>
      <c r="E724" s="281"/>
      <c r="F724" s="281"/>
      <c r="G724" s="387" t="str">
        <f>IF(OR(C724="",C724="Incomplet"),"",AVERAGE(Compétences!$W$5:$W$39))</f>
        <v/>
      </c>
      <c r="H724" s="281" t="s">
        <v>122</v>
      </c>
    </row>
    <row r="725" spans="1:8" ht="9.6" customHeight="1" x14ac:dyDescent="0.2">
      <c r="A725" s="281" t="s">
        <v>118</v>
      </c>
      <c r="C725" s="304" t="str">
        <f>IF(OR(Compétences!$Z19="",Compétences!$Z19="incomplet",Compétences!$Z19="absent(e)"),"",Compétences!$Z19)</f>
        <v/>
      </c>
      <c r="D725" s="281" t="s">
        <v>126</v>
      </c>
      <c r="G725" s="387" t="str">
        <f>IF(OR(C725="",C725="Incomplet"),"",AVERAGE(Compétences!$Z$5:$Z$39))</f>
        <v/>
      </c>
      <c r="H725" s="281" t="s">
        <v>126</v>
      </c>
    </row>
    <row r="726" spans="1:8" ht="12" customHeight="1" x14ac:dyDescent="0.2">
      <c r="A726" s="281"/>
      <c r="C726" s="304"/>
      <c r="D726" s="281"/>
      <c r="G726" s="284"/>
      <c r="H726" s="281"/>
    </row>
    <row r="727" spans="1:8" ht="12" customHeight="1" x14ac:dyDescent="0.2">
      <c r="A727" s="281"/>
      <c r="C727" s="304"/>
      <c r="D727" s="281"/>
      <c r="G727" s="284"/>
      <c r="H727" s="281"/>
    </row>
    <row r="728" spans="1:8" ht="12" customHeight="1" x14ac:dyDescent="0.2">
      <c r="A728" s="281"/>
      <c r="D728" s="281"/>
    </row>
    <row r="729" spans="1:8" ht="11.45" customHeight="1" x14ac:dyDescent="0.2">
      <c r="A729" s="283" t="s">
        <v>74</v>
      </c>
      <c r="D729" s="281"/>
      <c r="E729" s="321"/>
    </row>
    <row r="730" spans="1:8" ht="7.15" customHeight="1" x14ac:dyDescent="0.2">
      <c r="A730" s="281"/>
      <c r="B730" s="281"/>
      <c r="C730" s="281"/>
      <c r="D730" s="281"/>
      <c r="E730" s="281"/>
      <c r="F730" s="281"/>
      <c r="G730" s="281"/>
      <c r="H730" s="281"/>
    </row>
    <row r="731" spans="1:8" ht="13.15" customHeight="1" x14ac:dyDescent="0.2">
      <c r="A731" s="282" t="s">
        <v>81</v>
      </c>
      <c r="C731" s="304" t="str">
        <f>IF(OR(Compétences!$AC19="",Compétences!$AC19="incomplet",Compétences!$AC19="absent(e)"),"",Compétences!$AC19)</f>
        <v/>
      </c>
      <c r="D731" s="281" t="s">
        <v>123</v>
      </c>
      <c r="E731" s="282" t="s">
        <v>82</v>
      </c>
      <c r="G731" s="387" t="str">
        <f>IF(OR(C731="",C731="Incomplet"),"",AVERAGE(Compétences!$AC$5:$AC$39))</f>
        <v/>
      </c>
      <c r="H731" s="281" t="s">
        <v>123</v>
      </c>
    </row>
    <row r="732" spans="1:8" ht="13.9" customHeight="1" x14ac:dyDescent="0.2">
      <c r="A732" s="281"/>
      <c r="G732" s="283"/>
    </row>
    <row r="733" spans="1:8" ht="11.45" customHeight="1" x14ac:dyDescent="0.2">
      <c r="A733" s="283" t="s">
        <v>75</v>
      </c>
      <c r="D733" s="281"/>
      <c r="E733" s="321"/>
      <c r="G733" s="283"/>
    </row>
    <row r="734" spans="1:8" ht="7.15" customHeight="1" x14ac:dyDescent="0.2">
      <c r="A734" s="281"/>
      <c r="B734" s="281"/>
      <c r="C734" s="281"/>
      <c r="D734" s="281"/>
      <c r="E734" s="281"/>
      <c r="F734" s="281"/>
      <c r="G734" s="283"/>
      <c r="H734" s="281"/>
    </row>
    <row r="735" spans="1:8" ht="13.15" customHeight="1" x14ac:dyDescent="0.2">
      <c r="A735" s="282" t="s">
        <v>81</v>
      </c>
      <c r="C735" s="388" t="str">
        <f>IF(OR(Compétences!$AE19="",Compétences!$AE19="incomplet",Compétences!$AE19="absent(e)"),"",Compétences!$AE19)</f>
        <v/>
      </c>
      <c r="D735" s="281" t="s">
        <v>127</v>
      </c>
      <c r="E735" s="282" t="s">
        <v>82</v>
      </c>
      <c r="G735" s="387" t="str">
        <f>IF(OR(C735="",C735="Incomplet"),"",AVERAGE(Compétences!$AE$5:$AE$39))</f>
        <v/>
      </c>
      <c r="H735" s="281" t="s">
        <v>127</v>
      </c>
    </row>
    <row r="736" spans="1:8" ht="13.9" customHeight="1" x14ac:dyDescent="0.2">
      <c r="A736" s="281"/>
      <c r="G736" s="283"/>
    </row>
    <row r="737" spans="1:8" ht="11.45" customHeight="1" x14ac:dyDescent="0.2">
      <c r="A737" s="283" t="s">
        <v>84</v>
      </c>
      <c r="D737" s="281"/>
      <c r="E737" s="321"/>
      <c r="G737" s="283"/>
    </row>
    <row r="738" spans="1:8" ht="7.15" customHeight="1" x14ac:dyDescent="0.2">
      <c r="A738" s="281"/>
      <c r="B738" s="281"/>
      <c r="C738" s="281"/>
      <c r="D738" s="281"/>
      <c r="E738" s="281"/>
      <c r="F738" s="281"/>
      <c r="G738" s="283"/>
      <c r="H738" s="281"/>
    </row>
    <row r="739" spans="1:8" ht="13.15" customHeight="1" x14ac:dyDescent="0.2">
      <c r="A739" s="282" t="s">
        <v>81</v>
      </c>
      <c r="C739" s="304" t="str">
        <f>IF(OR(Compétences!$AG19="",Compétences!$AG19="incomplet",Compétences!$AG19="absent(e)"),"",Compétences!$AG19)</f>
        <v/>
      </c>
      <c r="D739" s="281" t="s">
        <v>128</v>
      </c>
      <c r="E739" s="282" t="s">
        <v>82</v>
      </c>
      <c r="G739" s="387" t="str">
        <f>IF(OR(C739="",C739="Incomplet"),"",AVERAGE(Compétences!$AG$5:$AG$39))</f>
        <v/>
      </c>
      <c r="H739" s="281" t="s">
        <v>128</v>
      </c>
    </row>
    <row r="740" spans="1:8" ht="13.9" customHeight="1" x14ac:dyDescent="0.2">
      <c r="A740" s="281"/>
      <c r="G740" s="283"/>
    </row>
    <row r="741" spans="1:8" ht="11.45" customHeight="1" x14ac:dyDescent="0.2">
      <c r="A741" s="283" t="s">
        <v>89</v>
      </c>
      <c r="D741" s="281"/>
      <c r="E741" s="321"/>
      <c r="G741" s="283"/>
    </row>
    <row r="742" spans="1:8" ht="7.15" customHeight="1" x14ac:dyDescent="0.2">
      <c r="A742" s="281"/>
      <c r="B742" s="281"/>
      <c r="C742" s="281"/>
      <c r="D742" s="281"/>
      <c r="E742" s="281"/>
      <c r="F742" s="281"/>
      <c r="G742" s="283"/>
      <c r="H742" s="281"/>
    </row>
    <row r="743" spans="1:8" ht="13.15" customHeight="1" x14ac:dyDescent="0.2">
      <c r="A743" s="282" t="s">
        <v>81</v>
      </c>
      <c r="C743" s="304" t="str">
        <f>IF(OR(Compétences!$AI19="",Compétences!$AI19="incomplet",Compétences!$AI19="absent(e)"),"",Compétences!$AI19)</f>
        <v/>
      </c>
      <c r="D743" s="281" t="s">
        <v>127</v>
      </c>
      <c r="E743" s="282" t="s">
        <v>82</v>
      </c>
      <c r="G743" s="387" t="str">
        <f>IF(OR(C743="",C743="Incomplet"),"",AVERAGE(Compétences!$AI$5:$AI$39))</f>
        <v/>
      </c>
      <c r="H743" s="281" t="s">
        <v>127</v>
      </c>
    </row>
    <row r="744" spans="1:8" ht="13.9" customHeight="1" x14ac:dyDescent="0.2">
      <c r="A744" s="281"/>
    </row>
    <row r="745" spans="1:8" ht="19.899999999999999" customHeight="1" x14ac:dyDescent="0.2"/>
    <row r="746" spans="1:8" ht="19.899999999999999" customHeight="1" x14ac:dyDescent="0.2"/>
    <row r="747" spans="1:8" ht="18" customHeight="1" x14ac:dyDescent="0.2"/>
    <row r="748" spans="1:8" ht="18" customHeight="1" x14ac:dyDescent="0.2"/>
    <row r="750" spans="1:8" ht="23.45" customHeight="1" x14ac:dyDescent="0.2"/>
    <row r="751" spans="1:8" ht="12.75" customHeight="1" x14ac:dyDescent="0.2"/>
    <row r="752" spans="1:8" ht="12.75" customHeight="1" x14ac:dyDescent="0.2"/>
    <row r="753" spans="1:8" ht="12.75" customHeight="1" x14ac:dyDescent="0.2">
      <c r="A753" s="526"/>
      <c r="B753" s="526"/>
      <c r="C753" s="526"/>
      <c r="D753" s="526"/>
      <c r="E753" s="526"/>
      <c r="F753" s="526"/>
      <c r="G753" s="526"/>
      <c r="H753" s="526"/>
    </row>
    <row r="754" spans="1:8" ht="15" customHeight="1" x14ac:dyDescent="0.2">
      <c r="A754" s="529" t="s">
        <v>78</v>
      </c>
      <c r="B754" s="529"/>
      <c r="C754" s="529"/>
      <c r="D754" s="529"/>
      <c r="E754" s="529"/>
      <c r="F754" s="529"/>
      <c r="G754" s="529"/>
      <c r="H754" s="529"/>
    </row>
    <row r="755" spans="1:8" ht="15" customHeight="1" x14ac:dyDescent="0.2">
      <c r="A755" s="315"/>
      <c r="B755" s="316"/>
      <c r="C755" s="316"/>
      <c r="D755" s="317"/>
      <c r="E755" s="316"/>
      <c r="F755" s="316"/>
      <c r="G755" s="316"/>
      <c r="H755" s="316"/>
    </row>
    <row r="756" spans="1:8" ht="15.75" customHeight="1" x14ac:dyDescent="0.2">
      <c r="A756" s="530" t="s">
        <v>94</v>
      </c>
      <c r="B756" s="530"/>
      <c r="C756" s="530"/>
      <c r="D756" s="530"/>
      <c r="E756" s="530"/>
      <c r="F756" s="530"/>
      <c r="G756" s="530"/>
      <c r="H756" s="530"/>
    </row>
    <row r="757" spans="1:8" ht="12.75" customHeight="1" x14ac:dyDescent="0.2">
      <c r="A757" s="315"/>
      <c r="B757" s="316"/>
      <c r="C757" s="316"/>
      <c r="D757" s="317"/>
      <c r="E757" s="316"/>
      <c r="F757" s="316"/>
      <c r="G757" s="316"/>
      <c r="H757" s="316"/>
    </row>
    <row r="758" spans="1:8" ht="16.149999999999999" customHeight="1" x14ac:dyDescent="0.2">
      <c r="A758" s="275" t="s">
        <v>80</v>
      </c>
      <c r="B758" s="275" t="str">
        <f>IF('Encodage réponses Es'!$C$1="","",'Encodage réponses Es'!$C$1)</f>
        <v/>
      </c>
      <c r="C758" s="316"/>
      <c r="D758" s="317"/>
      <c r="E758" s="316"/>
      <c r="F758" s="316"/>
      <c r="G758" s="316"/>
      <c r="H758" s="316"/>
    </row>
    <row r="759" spans="1:8" ht="16.899999999999999" customHeight="1" x14ac:dyDescent="0.2">
      <c r="A759" s="275" t="s">
        <v>79</v>
      </c>
      <c r="B759" s="275" t="str">
        <f>IF('Encodage réponses Es'!$C$2="","",'Encodage réponses Es'!$C$2)</f>
        <v/>
      </c>
      <c r="C759" s="316"/>
      <c r="D759" s="317"/>
      <c r="E759" s="316"/>
      <c r="F759" s="316"/>
      <c r="G759" s="316"/>
      <c r="H759" s="316"/>
    </row>
    <row r="760" spans="1:8" ht="18" customHeight="1" x14ac:dyDescent="0.2">
      <c r="A760" s="527" t="str">
        <f>CONCATENATE("Synthèse des résultats de l'élève : ",Compétences!$D20)</f>
        <v xml:space="preserve">Synthèse des résultats de l'élève : </v>
      </c>
      <c r="B760" s="527"/>
      <c r="C760" s="527"/>
      <c r="D760" s="527"/>
      <c r="E760" s="527"/>
      <c r="F760" s="527"/>
      <c r="G760" s="527"/>
      <c r="H760" s="527"/>
    </row>
    <row r="761" spans="1:8" ht="15.75" customHeight="1" x14ac:dyDescent="0.2">
      <c r="A761" s="318"/>
      <c r="B761" s="319"/>
      <c r="C761" s="316"/>
      <c r="D761" s="317"/>
      <c r="E761" s="316"/>
      <c r="F761" s="316"/>
      <c r="G761" s="316"/>
      <c r="H761" s="316"/>
    </row>
    <row r="762" spans="1:8" ht="155.25" customHeight="1" x14ac:dyDescent="0.2">
      <c r="A762" s="528" t="s">
        <v>131</v>
      </c>
      <c r="B762" s="528"/>
      <c r="C762" s="528"/>
      <c r="D762" s="528"/>
      <c r="E762" s="528"/>
      <c r="F762" s="528"/>
      <c r="G762" s="528"/>
      <c r="H762" s="528"/>
    </row>
    <row r="763" spans="1:8" ht="12.75" customHeight="1" x14ac:dyDescent="0.2">
      <c r="A763" s="320"/>
      <c r="B763" s="320"/>
      <c r="C763" s="320"/>
      <c r="D763" s="320"/>
      <c r="E763" s="320"/>
      <c r="F763" s="320"/>
      <c r="G763" s="320"/>
      <c r="H763" s="320"/>
    </row>
    <row r="764" spans="1:8" ht="12.75" customHeight="1" x14ac:dyDescent="0.2">
      <c r="A764" s="320"/>
      <c r="B764" s="320"/>
      <c r="C764" s="320"/>
      <c r="D764" s="320"/>
      <c r="E764" s="320"/>
      <c r="F764" s="320"/>
      <c r="G764" s="320"/>
      <c r="H764" s="320"/>
    </row>
    <row r="765" spans="1:8" ht="12" customHeight="1" x14ac:dyDescent="0.2">
      <c r="A765" s="283" t="s">
        <v>85</v>
      </c>
      <c r="B765" s="281"/>
      <c r="C765" s="281"/>
      <c r="D765" s="281"/>
      <c r="E765" s="281"/>
      <c r="F765" s="281"/>
      <c r="G765" s="281"/>
      <c r="H765" s="281"/>
    </row>
    <row r="766" spans="1:8" ht="12" customHeight="1" x14ac:dyDescent="0.2">
      <c r="A766" s="281"/>
      <c r="B766" s="281"/>
      <c r="C766" s="281"/>
      <c r="D766" s="281"/>
      <c r="E766" s="281"/>
      <c r="F766" s="281"/>
      <c r="G766" s="281"/>
      <c r="H766" s="281"/>
    </row>
    <row r="767" spans="1:8" ht="12" customHeight="1" x14ac:dyDescent="0.2">
      <c r="A767" s="282" t="s">
        <v>81</v>
      </c>
      <c r="B767" s="524" t="str">
        <f>IF(Compétences!$H20="","",Compétences!$H20)</f>
        <v/>
      </c>
      <c r="C767" s="524"/>
      <c r="D767" s="281" t="s">
        <v>119</v>
      </c>
      <c r="E767" s="282" t="s">
        <v>82</v>
      </c>
      <c r="G767" s="387" t="str">
        <f>IF(OR(B767="",B767="incomplet",B767="absent(e)"),"",AVERAGE(Compétences!$H$5:$H$39))</f>
        <v/>
      </c>
      <c r="H767" s="281" t="s">
        <v>120</v>
      </c>
    </row>
    <row r="768" spans="1:8" ht="12" customHeight="1" x14ac:dyDescent="0.2">
      <c r="A768" s="281"/>
      <c r="B768" s="281"/>
      <c r="C768" s="525" t="str">
        <f>IF(OR(B767="",B767="incomplet",B767="absent(e)"),"",B767/53)</f>
        <v/>
      </c>
      <c r="D768" s="525"/>
      <c r="E768" s="281"/>
      <c r="F768" s="281"/>
      <c r="G768" s="389"/>
      <c r="H768" s="394" t="str">
        <f>IF(C768="","",G767/53)</f>
        <v/>
      </c>
    </row>
    <row r="769" spans="1:8" ht="12" customHeight="1" x14ac:dyDescent="0.2">
      <c r="A769" s="281"/>
      <c r="B769" s="281"/>
      <c r="C769" s="391"/>
      <c r="D769" s="391"/>
      <c r="E769" s="281"/>
      <c r="F769" s="281"/>
      <c r="G769" s="389"/>
      <c r="H769" s="391"/>
    </row>
    <row r="770" spans="1:8" ht="12" customHeight="1" x14ac:dyDescent="0.2">
      <c r="A770" s="281" t="s">
        <v>100</v>
      </c>
      <c r="C770" s="304" t="str">
        <f>IF(OR(Compétences!$K20="",Compétences!$K20="incomplet",Compétences!$K20="absent(e)"),"",Compétences!$K20)</f>
        <v/>
      </c>
      <c r="D770" s="281" t="s">
        <v>124</v>
      </c>
      <c r="G770" s="387" t="str">
        <f>IF(OR(C770="",C770="Incomplet"),"",AVERAGE(Compétences!$K$5:$K$39))</f>
        <v/>
      </c>
      <c r="H770" s="281" t="s">
        <v>124</v>
      </c>
    </row>
    <row r="771" spans="1:8" ht="12" customHeight="1" x14ac:dyDescent="0.2">
      <c r="A771" s="281" t="s">
        <v>116</v>
      </c>
      <c r="C771" s="304" t="str">
        <f>IF(OR(Compétences!$N20="",Compétences!$N20="incomplet",Compétences!$N20="absent(e)"),"",Compétences!$N20)</f>
        <v/>
      </c>
      <c r="D771" s="281" t="s">
        <v>125</v>
      </c>
      <c r="G771" s="387" t="str">
        <f>IF(OR(C771="",C771="Incomplet"),"",AVERAGE(Compétences!$N$5:$N$39))</f>
        <v/>
      </c>
      <c r="H771" s="281" t="s">
        <v>125</v>
      </c>
    </row>
    <row r="772" spans="1:8" ht="12" customHeight="1" x14ac:dyDescent="0.2">
      <c r="A772" s="281" t="s">
        <v>69</v>
      </c>
      <c r="C772" s="386" t="str">
        <f>IF(OR(Compétences!$Q20="",Compétences!$Q20="incomplet",Compétences!$Q20="absent(e)"),"",Compétences!$Q20)</f>
        <v/>
      </c>
      <c r="D772" s="281" t="s">
        <v>121</v>
      </c>
      <c r="E772" s="321"/>
      <c r="G772" s="387" t="str">
        <f>IF(OR(C772="",C772="Incomplet"),"",AVERAGE(Compétences!$Q$5:$Q$39))</f>
        <v/>
      </c>
      <c r="H772" s="281" t="s">
        <v>121</v>
      </c>
    </row>
    <row r="773" spans="1:8" ht="12" customHeight="1" x14ac:dyDescent="0.2">
      <c r="A773" s="281" t="s">
        <v>83</v>
      </c>
      <c r="C773" s="304" t="str">
        <f>IF(OR(Compétences!$T20="",Compétences!$T20="incomplet",Compétences!$T20="absent(e)"),"",Compétences!$T20)</f>
        <v/>
      </c>
      <c r="D773" s="281" t="s">
        <v>124</v>
      </c>
      <c r="E773" s="321"/>
      <c r="G773" s="387" t="str">
        <f>IF(OR(C773="",C773="Incomplet"),"",AVERAGE(Compétences!$T$5:$T$39))</f>
        <v/>
      </c>
      <c r="H773" s="281" t="s">
        <v>124</v>
      </c>
    </row>
    <row r="774" spans="1:8" ht="12" customHeight="1" x14ac:dyDescent="0.2">
      <c r="A774" s="281" t="s">
        <v>117</v>
      </c>
      <c r="B774" s="281"/>
      <c r="C774" s="304" t="str">
        <f>IF(OR(Compétences!$W20="",Compétences!$W20="incomplet",Compétences!$W20="absent(e)"),"",Compétences!$W20)</f>
        <v/>
      </c>
      <c r="D774" s="281" t="s">
        <v>122</v>
      </c>
      <c r="E774" s="281"/>
      <c r="F774" s="281"/>
      <c r="G774" s="387" t="str">
        <f>IF(OR(C774="",C774="Incomplet"),"",AVERAGE(Compétences!$W$5:$W$39))</f>
        <v/>
      </c>
      <c r="H774" s="281" t="s">
        <v>122</v>
      </c>
    </row>
    <row r="775" spans="1:8" ht="9.6" customHeight="1" x14ac:dyDescent="0.2">
      <c r="A775" s="281" t="s">
        <v>118</v>
      </c>
      <c r="C775" s="304" t="str">
        <f>IF(OR(Compétences!$Z20="",Compétences!$Z20="incomplet",Compétences!$Z20="absent(e)"),"",Compétences!$Z20)</f>
        <v/>
      </c>
      <c r="D775" s="281" t="s">
        <v>126</v>
      </c>
      <c r="G775" s="387" t="str">
        <f>IF(OR(C775="",C775="Incomplet"),"",AVERAGE(Compétences!$Z$5:$Z$39))</f>
        <v/>
      </c>
      <c r="H775" s="281" t="s">
        <v>126</v>
      </c>
    </row>
    <row r="776" spans="1:8" ht="12" customHeight="1" x14ac:dyDescent="0.2">
      <c r="A776" s="281"/>
      <c r="C776" s="304"/>
      <c r="D776" s="281"/>
      <c r="G776" s="284"/>
      <c r="H776" s="281"/>
    </row>
    <row r="777" spans="1:8" ht="12" customHeight="1" x14ac:dyDescent="0.2">
      <c r="A777" s="281"/>
      <c r="C777" s="304"/>
      <c r="D777" s="281"/>
      <c r="G777" s="284"/>
      <c r="H777" s="281"/>
    </row>
    <row r="778" spans="1:8" ht="12" customHeight="1" x14ac:dyDescent="0.2">
      <c r="A778" s="281"/>
      <c r="D778" s="281"/>
    </row>
    <row r="779" spans="1:8" ht="11.45" customHeight="1" x14ac:dyDescent="0.2">
      <c r="A779" s="283" t="s">
        <v>74</v>
      </c>
      <c r="D779" s="281"/>
      <c r="E779" s="321"/>
    </row>
    <row r="780" spans="1:8" ht="7.15" customHeight="1" x14ac:dyDescent="0.2">
      <c r="A780" s="281"/>
      <c r="B780" s="281"/>
      <c r="C780" s="281"/>
      <c r="D780" s="281"/>
      <c r="E780" s="281"/>
      <c r="F780" s="281"/>
      <c r="G780" s="281"/>
      <c r="H780" s="281"/>
    </row>
    <row r="781" spans="1:8" ht="13.15" customHeight="1" x14ac:dyDescent="0.2">
      <c r="A781" s="282" t="s">
        <v>81</v>
      </c>
      <c r="C781" s="304" t="str">
        <f>IF(OR(Compétences!$AC20="",Compétences!$AC20="incomplet",Compétences!$AC20="absent(e)"),"",Compétences!$AC20)</f>
        <v/>
      </c>
      <c r="D781" s="281" t="s">
        <v>123</v>
      </c>
      <c r="E781" s="282" t="s">
        <v>82</v>
      </c>
      <c r="G781" s="387" t="str">
        <f>IF(OR(C781="",C781="Incomplet"),"",AVERAGE(Compétences!$AC$5:$AC$39))</f>
        <v/>
      </c>
      <c r="H781" s="281" t="s">
        <v>123</v>
      </c>
    </row>
    <row r="782" spans="1:8" ht="13.9" customHeight="1" x14ac:dyDescent="0.2">
      <c r="A782" s="281"/>
      <c r="G782" s="283"/>
    </row>
    <row r="783" spans="1:8" ht="11.45" customHeight="1" x14ac:dyDescent="0.2">
      <c r="A783" s="283" t="s">
        <v>75</v>
      </c>
      <c r="D783" s="281"/>
      <c r="E783" s="321"/>
      <c r="G783" s="283"/>
    </row>
    <row r="784" spans="1:8" ht="7.15" customHeight="1" x14ac:dyDescent="0.2">
      <c r="A784" s="281"/>
      <c r="B784" s="281"/>
      <c r="C784" s="281"/>
      <c r="D784" s="281"/>
      <c r="E784" s="281"/>
      <c r="F784" s="281"/>
      <c r="G784" s="283"/>
      <c r="H784" s="281"/>
    </row>
    <row r="785" spans="1:8" ht="13.15" customHeight="1" x14ac:dyDescent="0.2">
      <c r="A785" s="282" t="s">
        <v>81</v>
      </c>
      <c r="C785" s="388" t="str">
        <f>IF(OR(Compétences!$AE20="",Compétences!$AE20="incomplet",Compétences!$AE20="absent(e)"),"",Compétences!$AE20)</f>
        <v/>
      </c>
      <c r="D785" s="281" t="s">
        <v>127</v>
      </c>
      <c r="E785" s="282" t="s">
        <v>82</v>
      </c>
      <c r="G785" s="387" t="str">
        <f>IF(OR(C785="",C785="Incomplet"),"",AVERAGE(Compétences!$AE$5:$AE$39))</f>
        <v/>
      </c>
      <c r="H785" s="281" t="s">
        <v>127</v>
      </c>
    </row>
    <row r="786" spans="1:8" ht="13.9" customHeight="1" x14ac:dyDescent="0.2">
      <c r="A786" s="281"/>
      <c r="G786" s="283"/>
    </row>
    <row r="787" spans="1:8" ht="11.45" customHeight="1" x14ac:dyDescent="0.2">
      <c r="A787" s="283" t="s">
        <v>84</v>
      </c>
      <c r="D787" s="281"/>
      <c r="E787" s="321"/>
      <c r="G787" s="283"/>
    </row>
    <row r="788" spans="1:8" ht="7.15" customHeight="1" x14ac:dyDescent="0.2">
      <c r="A788" s="281"/>
      <c r="B788" s="281"/>
      <c r="C788" s="281"/>
      <c r="D788" s="281"/>
      <c r="E788" s="281"/>
      <c r="F788" s="281"/>
      <c r="G788" s="283"/>
      <c r="H788" s="281"/>
    </row>
    <row r="789" spans="1:8" ht="13.15" customHeight="1" x14ac:dyDescent="0.2">
      <c r="A789" s="282" t="s">
        <v>81</v>
      </c>
      <c r="C789" s="304" t="str">
        <f>IF(OR(Compétences!$AG20="",Compétences!$AG20="incomplet",Compétences!$AG20="absent(e)"),"",Compétences!$AG20)</f>
        <v/>
      </c>
      <c r="D789" s="281" t="s">
        <v>128</v>
      </c>
      <c r="E789" s="282" t="s">
        <v>82</v>
      </c>
      <c r="G789" s="387" t="str">
        <f>IF(OR(C789="",C789="Incomplet"),"",AVERAGE(Compétences!$AG$5:$AG$39))</f>
        <v/>
      </c>
      <c r="H789" s="281" t="s">
        <v>128</v>
      </c>
    </row>
    <row r="790" spans="1:8" ht="13.9" customHeight="1" x14ac:dyDescent="0.2">
      <c r="A790" s="281"/>
      <c r="G790" s="283"/>
    </row>
    <row r="791" spans="1:8" ht="11.45" customHeight="1" x14ac:dyDescent="0.2">
      <c r="A791" s="283" t="s">
        <v>89</v>
      </c>
      <c r="D791" s="281"/>
      <c r="E791" s="321"/>
      <c r="G791" s="283"/>
    </row>
    <row r="792" spans="1:8" ht="7.15" customHeight="1" x14ac:dyDescent="0.2">
      <c r="A792" s="281"/>
      <c r="B792" s="281"/>
      <c r="C792" s="281"/>
      <c r="D792" s="281"/>
      <c r="E792" s="281"/>
      <c r="F792" s="281"/>
      <c r="G792" s="283"/>
      <c r="H792" s="281"/>
    </row>
    <row r="793" spans="1:8" ht="13.15" customHeight="1" x14ac:dyDescent="0.2">
      <c r="A793" s="282" t="s">
        <v>81</v>
      </c>
      <c r="C793" s="304" t="str">
        <f>IF(OR(Compétences!$AI20="",Compétences!$AI20="incomplet",Compétences!$AI20="absent(e)"),"",Compétences!$AI20)</f>
        <v/>
      </c>
      <c r="D793" s="281" t="s">
        <v>127</v>
      </c>
      <c r="E793" s="282" t="s">
        <v>82</v>
      </c>
      <c r="G793" s="387" t="str">
        <f>IF(OR(C793="",C793="Incomplet"),"",AVERAGE(Compétences!$AI$5:$AI$39))</f>
        <v/>
      </c>
      <c r="H793" s="281" t="s">
        <v>127</v>
      </c>
    </row>
    <row r="794" spans="1:8" ht="13.9" customHeight="1" x14ac:dyDescent="0.2">
      <c r="A794" s="281"/>
    </row>
    <row r="795" spans="1:8" ht="19.899999999999999" customHeight="1" x14ac:dyDescent="0.2"/>
    <row r="796" spans="1:8" ht="19.899999999999999" customHeight="1" x14ac:dyDescent="0.2"/>
    <row r="797" spans="1:8" ht="18" customHeight="1" x14ac:dyDescent="0.2"/>
    <row r="798" spans="1:8" ht="18" customHeight="1" x14ac:dyDescent="0.2"/>
    <row r="800" spans="1:8" ht="23.45" customHeight="1" x14ac:dyDescent="0.2"/>
    <row r="801" spans="1:8" ht="12.75" customHeight="1" x14ac:dyDescent="0.2"/>
    <row r="802" spans="1:8" ht="12.75" customHeight="1" x14ac:dyDescent="0.2"/>
    <row r="803" spans="1:8" ht="12.75" customHeight="1" x14ac:dyDescent="0.2">
      <c r="A803" s="526"/>
      <c r="B803" s="526"/>
      <c r="C803" s="526"/>
      <c r="D803" s="526"/>
      <c r="E803" s="526"/>
      <c r="F803" s="526"/>
      <c r="G803" s="526"/>
      <c r="H803" s="526"/>
    </row>
    <row r="804" spans="1:8" ht="15" customHeight="1" x14ac:dyDescent="0.2">
      <c r="A804" s="529" t="s">
        <v>78</v>
      </c>
      <c r="B804" s="529"/>
      <c r="C804" s="529"/>
      <c r="D804" s="529"/>
      <c r="E804" s="529"/>
      <c r="F804" s="529"/>
      <c r="G804" s="529"/>
      <c r="H804" s="529"/>
    </row>
    <row r="805" spans="1:8" ht="15" customHeight="1" x14ac:dyDescent="0.2">
      <c r="A805" s="315"/>
      <c r="B805" s="316"/>
      <c r="C805" s="316"/>
      <c r="D805" s="317"/>
      <c r="E805" s="316"/>
      <c r="F805" s="316"/>
      <c r="G805" s="316"/>
      <c r="H805" s="316"/>
    </row>
    <row r="806" spans="1:8" ht="15.75" customHeight="1" x14ac:dyDescent="0.2">
      <c r="A806" s="530" t="s">
        <v>94</v>
      </c>
      <c r="B806" s="530"/>
      <c r="C806" s="530"/>
      <c r="D806" s="530"/>
      <c r="E806" s="530"/>
      <c r="F806" s="530"/>
      <c r="G806" s="530"/>
      <c r="H806" s="530"/>
    </row>
    <row r="807" spans="1:8" ht="12.75" customHeight="1" x14ac:dyDescent="0.2">
      <c r="A807" s="315"/>
      <c r="B807" s="316"/>
      <c r="C807" s="316"/>
      <c r="D807" s="317"/>
      <c r="E807" s="316"/>
      <c r="F807" s="316"/>
      <c r="G807" s="316"/>
      <c r="H807" s="316"/>
    </row>
    <row r="808" spans="1:8" ht="16.149999999999999" customHeight="1" x14ac:dyDescent="0.2">
      <c r="A808" s="275" t="s">
        <v>80</v>
      </c>
      <c r="B808" s="275" t="str">
        <f>IF('Encodage réponses Es'!$C$1="","",'Encodage réponses Es'!$C$1)</f>
        <v/>
      </c>
      <c r="C808" s="316"/>
      <c r="D808" s="317"/>
      <c r="E808" s="316"/>
      <c r="F808" s="316"/>
      <c r="G808" s="316"/>
      <c r="H808" s="316"/>
    </row>
    <row r="809" spans="1:8" ht="16.899999999999999" customHeight="1" x14ac:dyDescent="0.2">
      <c r="A809" s="275" t="s">
        <v>79</v>
      </c>
      <c r="B809" s="275" t="str">
        <f>IF('Encodage réponses Es'!$C$2="","",'Encodage réponses Es'!$C$2)</f>
        <v/>
      </c>
      <c r="C809" s="316"/>
      <c r="D809" s="317"/>
      <c r="E809" s="316"/>
      <c r="F809" s="316"/>
      <c r="G809" s="316"/>
      <c r="H809" s="316"/>
    </row>
    <row r="810" spans="1:8" ht="18" customHeight="1" x14ac:dyDescent="0.2">
      <c r="A810" s="527" t="str">
        <f>CONCATENATE("Synthèse des résultats de l'élève : ",Compétences!$D21)</f>
        <v xml:space="preserve">Synthèse des résultats de l'élève : </v>
      </c>
      <c r="B810" s="527"/>
      <c r="C810" s="527"/>
      <c r="D810" s="527"/>
      <c r="E810" s="527"/>
      <c r="F810" s="527"/>
      <c r="G810" s="527"/>
      <c r="H810" s="527"/>
    </row>
    <row r="811" spans="1:8" ht="15.75" customHeight="1" x14ac:dyDescent="0.2">
      <c r="A811" s="318"/>
      <c r="B811" s="319"/>
      <c r="C811" s="316"/>
      <c r="D811" s="317"/>
      <c r="E811" s="316"/>
      <c r="F811" s="316"/>
      <c r="G811" s="316"/>
      <c r="H811" s="316"/>
    </row>
    <row r="812" spans="1:8" ht="155.25" customHeight="1" x14ac:dyDescent="0.2">
      <c r="A812" s="528" t="s">
        <v>131</v>
      </c>
      <c r="B812" s="528"/>
      <c r="C812" s="528"/>
      <c r="D812" s="528"/>
      <c r="E812" s="528"/>
      <c r="F812" s="528"/>
      <c r="G812" s="528"/>
      <c r="H812" s="528"/>
    </row>
    <row r="813" spans="1:8" ht="12.75" customHeight="1" x14ac:dyDescent="0.2">
      <c r="A813" s="320"/>
      <c r="B813" s="320"/>
      <c r="C813" s="320"/>
      <c r="D813" s="320"/>
      <c r="E813" s="320"/>
      <c r="F813" s="320"/>
      <c r="G813" s="320"/>
      <c r="H813" s="320"/>
    </row>
    <row r="814" spans="1:8" ht="12.75" customHeight="1" x14ac:dyDescent="0.2">
      <c r="A814" s="320"/>
      <c r="B814" s="320"/>
      <c r="C814" s="320"/>
      <c r="D814" s="320"/>
      <c r="E814" s="320"/>
      <c r="F814" s="320"/>
      <c r="G814" s="320"/>
      <c r="H814" s="320"/>
    </row>
    <row r="815" spans="1:8" ht="12" customHeight="1" x14ac:dyDescent="0.2">
      <c r="A815" s="283" t="s">
        <v>85</v>
      </c>
      <c r="B815" s="281"/>
      <c r="C815" s="281"/>
      <c r="D815" s="281"/>
      <c r="E815" s="281"/>
      <c r="F815" s="281"/>
      <c r="G815" s="281"/>
      <c r="H815" s="281"/>
    </row>
    <row r="816" spans="1:8" ht="12" customHeight="1" x14ac:dyDescent="0.2">
      <c r="A816" s="281"/>
      <c r="B816" s="281"/>
      <c r="C816" s="281"/>
      <c r="D816" s="281"/>
      <c r="E816" s="281"/>
      <c r="F816" s="281"/>
      <c r="G816" s="281"/>
      <c r="H816" s="281"/>
    </row>
    <row r="817" spans="1:8" ht="12" customHeight="1" x14ac:dyDescent="0.2">
      <c r="A817" s="282" t="s">
        <v>81</v>
      </c>
      <c r="B817" s="524" t="str">
        <f>IF(Compétences!$H21="","",Compétences!$H21)</f>
        <v/>
      </c>
      <c r="C817" s="524"/>
      <c r="D817" s="281" t="s">
        <v>119</v>
      </c>
      <c r="E817" s="282" t="s">
        <v>82</v>
      </c>
      <c r="G817" s="387" t="str">
        <f>IF(OR(B817="",B817="incomplet",B817="absent(e)"),"",AVERAGE(Compétences!$H$5:$H$39))</f>
        <v/>
      </c>
      <c r="H817" s="281" t="s">
        <v>120</v>
      </c>
    </row>
    <row r="818" spans="1:8" ht="12" customHeight="1" x14ac:dyDescent="0.2">
      <c r="A818" s="281"/>
      <c r="B818" s="281"/>
      <c r="C818" s="525" t="str">
        <f>IF(OR(B817="",B817="incomplet",B817="absent(e)"),"",B817/53)</f>
        <v/>
      </c>
      <c r="D818" s="525"/>
      <c r="E818" s="281"/>
      <c r="F818" s="281"/>
      <c r="G818" s="389"/>
      <c r="H818" s="394" t="str">
        <f>IF(C818="","",G817/53)</f>
        <v/>
      </c>
    </row>
    <row r="819" spans="1:8" ht="12" customHeight="1" x14ac:dyDescent="0.2">
      <c r="A819" s="281"/>
      <c r="B819" s="281"/>
      <c r="C819" s="391"/>
      <c r="D819" s="391"/>
      <c r="E819" s="281"/>
      <c r="F819" s="281"/>
      <c r="G819" s="389"/>
      <c r="H819" s="391"/>
    </row>
    <row r="820" spans="1:8" ht="12" customHeight="1" x14ac:dyDescent="0.2">
      <c r="A820" s="281" t="s">
        <v>100</v>
      </c>
      <c r="C820" s="304" t="str">
        <f>IF(OR(Compétences!$K21="",Compétences!$K21="incomplet",Compétences!$K21="absent(e)"),"",Compétences!$K21)</f>
        <v/>
      </c>
      <c r="D820" s="281" t="s">
        <v>124</v>
      </c>
      <c r="G820" s="387" t="str">
        <f>IF(OR(C820="",C820="Incomplet"),"",AVERAGE(Compétences!$K$5:$K$39))</f>
        <v/>
      </c>
      <c r="H820" s="281" t="s">
        <v>124</v>
      </c>
    </row>
    <row r="821" spans="1:8" ht="12" customHeight="1" x14ac:dyDescent="0.2">
      <c r="A821" s="281" t="s">
        <v>116</v>
      </c>
      <c r="C821" s="304" t="str">
        <f>IF(OR(Compétences!$N21="",Compétences!$N21="incomplet",Compétences!$N21="absent(e)"),"",Compétences!$N21)</f>
        <v/>
      </c>
      <c r="D821" s="281" t="s">
        <v>125</v>
      </c>
      <c r="G821" s="387" t="str">
        <f>IF(OR(C821="",C821="Incomplet"),"",AVERAGE(Compétences!$N$5:$N$39))</f>
        <v/>
      </c>
      <c r="H821" s="281" t="s">
        <v>125</v>
      </c>
    </row>
    <row r="822" spans="1:8" ht="12" customHeight="1" x14ac:dyDescent="0.2">
      <c r="A822" s="281" t="s">
        <v>69</v>
      </c>
      <c r="C822" s="386" t="str">
        <f>IF(OR(Compétences!$Q21="",Compétences!$Q21="incomplet",Compétences!$Q21="absent(e)"),"",Compétences!$Q21)</f>
        <v/>
      </c>
      <c r="D822" s="281" t="s">
        <v>121</v>
      </c>
      <c r="E822" s="321"/>
      <c r="G822" s="387" t="str">
        <f>IF(OR(C822="",C822="Incomplet"),"",AVERAGE(Compétences!$Q$5:$Q$39))</f>
        <v/>
      </c>
      <c r="H822" s="281" t="s">
        <v>121</v>
      </c>
    </row>
    <row r="823" spans="1:8" ht="12" customHeight="1" x14ac:dyDescent="0.2">
      <c r="A823" s="281" t="s">
        <v>83</v>
      </c>
      <c r="C823" s="304" t="str">
        <f>IF(OR(Compétences!$T21="",Compétences!$T21="incomplet",Compétences!$T21="absent(e)"),"",Compétences!$T21)</f>
        <v/>
      </c>
      <c r="D823" s="281" t="s">
        <v>124</v>
      </c>
      <c r="E823" s="321"/>
      <c r="G823" s="387" t="str">
        <f>IF(OR(C823="",C823="Incomplet"),"",AVERAGE(Compétences!$T$5:$T$39))</f>
        <v/>
      </c>
      <c r="H823" s="281" t="s">
        <v>124</v>
      </c>
    </row>
    <row r="824" spans="1:8" ht="12" customHeight="1" x14ac:dyDescent="0.2">
      <c r="A824" s="281" t="s">
        <v>117</v>
      </c>
      <c r="B824" s="281"/>
      <c r="C824" s="304" t="str">
        <f>IF(OR(Compétences!$W21="",Compétences!$W21="incomplet",Compétences!$W21="absent(e)"),"",Compétences!$W21)</f>
        <v/>
      </c>
      <c r="D824" s="281" t="s">
        <v>122</v>
      </c>
      <c r="E824" s="281"/>
      <c r="F824" s="281"/>
      <c r="G824" s="387" t="str">
        <f>IF(OR(C824="",C824="Incomplet"),"",AVERAGE(Compétences!$W$5:$W$39))</f>
        <v/>
      </c>
      <c r="H824" s="281" t="s">
        <v>122</v>
      </c>
    </row>
    <row r="825" spans="1:8" ht="9.6" customHeight="1" x14ac:dyDescent="0.2">
      <c r="A825" s="281" t="s">
        <v>118</v>
      </c>
      <c r="C825" s="304" t="str">
        <f>IF(OR(Compétences!$Z21="",Compétences!$Z21="incomplet",Compétences!$Z21="absent(e)"),"",Compétences!$Z21)</f>
        <v/>
      </c>
      <c r="D825" s="281" t="s">
        <v>126</v>
      </c>
      <c r="G825" s="387" t="str">
        <f>IF(OR(C825="",C825="Incomplet"),"",AVERAGE(Compétences!$Z$5:$Z$39))</f>
        <v/>
      </c>
      <c r="H825" s="281" t="s">
        <v>126</v>
      </c>
    </row>
    <row r="826" spans="1:8" ht="12" customHeight="1" x14ac:dyDescent="0.2">
      <c r="A826" s="281"/>
      <c r="C826" s="304"/>
      <c r="D826" s="281"/>
      <c r="G826" s="284"/>
      <c r="H826" s="281"/>
    </row>
    <row r="827" spans="1:8" ht="12" customHeight="1" x14ac:dyDescent="0.2">
      <c r="A827" s="281"/>
      <c r="C827" s="304"/>
      <c r="D827" s="281"/>
      <c r="G827" s="284"/>
      <c r="H827" s="281"/>
    </row>
    <row r="828" spans="1:8" ht="12" customHeight="1" x14ac:dyDescent="0.2">
      <c r="A828" s="281"/>
      <c r="D828" s="281"/>
    </row>
    <row r="829" spans="1:8" ht="11.45" customHeight="1" x14ac:dyDescent="0.2">
      <c r="A829" s="283" t="s">
        <v>74</v>
      </c>
      <c r="D829" s="281"/>
      <c r="E829" s="321"/>
    </row>
    <row r="830" spans="1:8" ht="7.15" customHeight="1" x14ac:dyDescent="0.2">
      <c r="A830" s="281"/>
      <c r="B830" s="281"/>
      <c r="C830" s="281"/>
      <c r="D830" s="281"/>
      <c r="E830" s="281"/>
      <c r="F830" s="281"/>
      <c r="G830" s="281"/>
      <c r="H830" s="281"/>
    </row>
    <row r="831" spans="1:8" ht="13.15" customHeight="1" x14ac:dyDescent="0.2">
      <c r="A831" s="282" t="s">
        <v>81</v>
      </c>
      <c r="C831" s="304" t="str">
        <f>IF(OR(Compétences!$AC21="",Compétences!$AC21="incomplet",Compétences!$AC21="absent(e)"),"",Compétences!$AC21)</f>
        <v/>
      </c>
      <c r="D831" s="281" t="s">
        <v>123</v>
      </c>
      <c r="E831" s="282" t="s">
        <v>82</v>
      </c>
      <c r="G831" s="387" t="str">
        <f>IF(OR(C831="",C831="Incomplet"),"",AVERAGE(Compétences!$AC$5:$AC$39))</f>
        <v/>
      </c>
      <c r="H831" s="281" t="s">
        <v>123</v>
      </c>
    </row>
    <row r="832" spans="1:8" ht="13.9" customHeight="1" x14ac:dyDescent="0.2">
      <c r="A832" s="281"/>
      <c r="G832" s="283"/>
    </row>
    <row r="833" spans="1:8" ht="11.45" customHeight="1" x14ac:dyDescent="0.2">
      <c r="A833" s="283" t="s">
        <v>75</v>
      </c>
      <c r="D833" s="281"/>
      <c r="E833" s="321"/>
      <c r="G833" s="283"/>
    </row>
    <row r="834" spans="1:8" ht="7.15" customHeight="1" x14ac:dyDescent="0.2">
      <c r="A834" s="281"/>
      <c r="B834" s="281"/>
      <c r="C834" s="281"/>
      <c r="D834" s="281"/>
      <c r="E834" s="281"/>
      <c r="F834" s="281"/>
      <c r="G834" s="283"/>
      <c r="H834" s="281"/>
    </row>
    <row r="835" spans="1:8" ht="13.15" customHeight="1" x14ac:dyDescent="0.2">
      <c r="A835" s="282" t="s">
        <v>81</v>
      </c>
      <c r="C835" s="388" t="str">
        <f>IF(OR(Compétences!$AE21="",Compétences!$AE21="incomplet",Compétences!$AE21="absent(e)"),"",Compétences!$AE21)</f>
        <v/>
      </c>
      <c r="D835" s="281" t="s">
        <v>127</v>
      </c>
      <c r="E835" s="282" t="s">
        <v>82</v>
      </c>
      <c r="G835" s="387" t="str">
        <f>IF(OR(C835="",C835="Incomplet"),"",AVERAGE(Compétences!$AE$5:$AE$39))</f>
        <v/>
      </c>
      <c r="H835" s="281" t="s">
        <v>127</v>
      </c>
    </row>
    <row r="836" spans="1:8" ht="13.9" customHeight="1" x14ac:dyDescent="0.2">
      <c r="A836" s="281"/>
      <c r="G836" s="283"/>
    </row>
    <row r="837" spans="1:8" ht="11.45" customHeight="1" x14ac:dyDescent="0.2">
      <c r="A837" s="283" t="s">
        <v>84</v>
      </c>
      <c r="D837" s="281"/>
      <c r="E837" s="321"/>
      <c r="G837" s="283"/>
    </row>
    <row r="838" spans="1:8" ht="7.15" customHeight="1" x14ac:dyDescent="0.2">
      <c r="A838" s="281"/>
      <c r="B838" s="281"/>
      <c r="C838" s="281"/>
      <c r="D838" s="281"/>
      <c r="E838" s="281"/>
      <c r="F838" s="281"/>
      <c r="G838" s="283"/>
      <c r="H838" s="281"/>
    </row>
    <row r="839" spans="1:8" ht="13.15" customHeight="1" x14ac:dyDescent="0.2">
      <c r="A839" s="282" t="s">
        <v>81</v>
      </c>
      <c r="C839" s="304" t="str">
        <f>IF(OR(Compétences!$AG21="",Compétences!$AG21="incomplet",Compétences!$AG21="absent(e)"),"",Compétences!$AG21)</f>
        <v/>
      </c>
      <c r="D839" s="281" t="s">
        <v>128</v>
      </c>
      <c r="E839" s="282" t="s">
        <v>82</v>
      </c>
      <c r="G839" s="387" t="str">
        <f>IF(OR(C839="",C839="Incomplet"),"",AVERAGE(Compétences!$AG$5:$AG$39))</f>
        <v/>
      </c>
      <c r="H839" s="281" t="s">
        <v>128</v>
      </c>
    </row>
    <row r="840" spans="1:8" ht="13.9" customHeight="1" x14ac:dyDescent="0.2">
      <c r="A840" s="281"/>
      <c r="G840" s="283"/>
    </row>
    <row r="841" spans="1:8" ht="11.45" customHeight="1" x14ac:dyDescent="0.2">
      <c r="A841" s="283" t="s">
        <v>89</v>
      </c>
      <c r="D841" s="281"/>
      <c r="E841" s="321"/>
      <c r="G841" s="283"/>
    </row>
    <row r="842" spans="1:8" ht="7.15" customHeight="1" x14ac:dyDescent="0.2">
      <c r="A842" s="281"/>
      <c r="B842" s="281"/>
      <c r="C842" s="281"/>
      <c r="D842" s="281"/>
      <c r="E842" s="281"/>
      <c r="F842" s="281"/>
      <c r="G842" s="283"/>
      <c r="H842" s="281"/>
    </row>
    <row r="843" spans="1:8" ht="13.15" customHeight="1" x14ac:dyDescent="0.2">
      <c r="A843" s="282" t="s">
        <v>81</v>
      </c>
      <c r="C843" s="304" t="str">
        <f>IF(OR(Compétences!$AI21="",Compétences!$AI21="incomplet",Compétences!$AI21="absent(e)"),"",Compétences!$AI21)</f>
        <v/>
      </c>
      <c r="D843" s="281" t="s">
        <v>127</v>
      </c>
      <c r="E843" s="282" t="s">
        <v>82</v>
      </c>
      <c r="G843" s="387" t="str">
        <f>IF(OR(C843="",C843="Incomplet"),"",AVERAGE(Compétences!$AI$5:$AI$39))</f>
        <v/>
      </c>
      <c r="H843" s="281" t="s">
        <v>127</v>
      </c>
    </row>
    <row r="844" spans="1:8" ht="13.9" customHeight="1" x14ac:dyDescent="0.2">
      <c r="A844" s="281"/>
    </row>
    <row r="845" spans="1:8" ht="19.899999999999999" customHeight="1" x14ac:dyDescent="0.2"/>
    <row r="846" spans="1:8" ht="19.899999999999999" customHeight="1" x14ac:dyDescent="0.2"/>
    <row r="847" spans="1:8" ht="18" customHeight="1" x14ac:dyDescent="0.2"/>
    <row r="848" spans="1:8" ht="18" customHeight="1" x14ac:dyDescent="0.2"/>
    <row r="850" spans="1:8" ht="23.45" customHeight="1" x14ac:dyDescent="0.2"/>
    <row r="851" spans="1:8" ht="12.75" customHeight="1" x14ac:dyDescent="0.2"/>
    <row r="852" spans="1:8" ht="12.75" customHeight="1" x14ac:dyDescent="0.2"/>
    <row r="853" spans="1:8" ht="12.75" customHeight="1" x14ac:dyDescent="0.2">
      <c r="A853" s="526"/>
      <c r="B853" s="526"/>
      <c r="C853" s="526"/>
      <c r="D853" s="526"/>
      <c r="E853" s="526"/>
      <c r="F853" s="526"/>
      <c r="G853" s="526"/>
      <c r="H853" s="526"/>
    </row>
    <row r="854" spans="1:8" ht="15" customHeight="1" x14ac:dyDescent="0.2">
      <c r="A854" s="529" t="s">
        <v>78</v>
      </c>
      <c r="B854" s="529"/>
      <c r="C854" s="529"/>
      <c r="D854" s="529"/>
      <c r="E854" s="529"/>
      <c r="F854" s="529"/>
      <c r="G854" s="529"/>
      <c r="H854" s="529"/>
    </row>
    <row r="855" spans="1:8" ht="15" customHeight="1" x14ac:dyDescent="0.2">
      <c r="A855" s="315"/>
      <c r="B855" s="316"/>
      <c r="C855" s="316"/>
      <c r="D855" s="317"/>
      <c r="E855" s="316"/>
      <c r="F855" s="316"/>
      <c r="G855" s="316"/>
      <c r="H855" s="316"/>
    </row>
    <row r="856" spans="1:8" ht="15.75" customHeight="1" x14ac:dyDescent="0.2">
      <c r="A856" s="530" t="s">
        <v>94</v>
      </c>
      <c r="B856" s="530"/>
      <c r="C856" s="530"/>
      <c r="D856" s="530"/>
      <c r="E856" s="530"/>
      <c r="F856" s="530"/>
      <c r="G856" s="530"/>
      <c r="H856" s="530"/>
    </row>
    <row r="857" spans="1:8" ht="12.75" customHeight="1" x14ac:dyDescent="0.2">
      <c r="A857" s="315"/>
      <c r="B857" s="316"/>
      <c r="C857" s="316"/>
      <c r="D857" s="317"/>
      <c r="E857" s="316"/>
      <c r="F857" s="316"/>
      <c r="G857" s="316"/>
      <c r="H857" s="316"/>
    </row>
    <row r="858" spans="1:8" ht="16.149999999999999" customHeight="1" x14ac:dyDescent="0.2">
      <c r="A858" s="275" t="s">
        <v>80</v>
      </c>
      <c r="B858" s="275" t="str">
        <f>IF('Encodage réponses Es'!$C$1="","",'Encodage réponses Es'!$C$1)</f>
        <v/>
      </c>
      <c r="C858" s="316"/>
      <c r="D858" s="317"/>
      <c r="E858" s="316"/>
      <c r="F858" s="316"/>
      <c r="G858" s="316"/>
      <c r="H858" s="316"/>
    </row>
    <row r="859" spans="1:8" ht="16.899999999999999" customHeight="1" x14ac:dyDescent="0.2">
      <c r="A859" s="275" t="s">
        <v>79</v>
      </c>
      <c r="B859" s="275" t="str">
        <f>IF('Encodage réponses Es'!$C$2="","",'Encodage réponses Es'!$C$2)</f>
        <v/>
      </c>
      <c r="C859" s="316"/>
      <c r="D859" s="317"/>
      <c r="E859" s="316"/>
      <c r="F859" s="316"/>
      <c r="G859" s="316"/>
      <c r="H859" s="316"/>
    </row>
    <row r="860" spans="1:8" ht="18" customHeight="1" x14ac:dyDescent="0.2">
      <c r="A860" s="527" t="str">
        <f>CONCATENATE("Synthèse des résultats de l'élève : ",Compétences!$D22)</f>
        <v xml:space="preserve">Synthèse des résultats de l'élève : </v>
      </c>
      <c r="B860" s="527"/>
      <c r="C860" s="527"/>
      <c r="D860" s="527"/>
      <c r="E860" s="527"/>
      <c r="F860" s="527"/>
      <c r="G860" s="527"/>
      <c r="H860" s="527"/>
    </row>
    <row r="861" spans="1:8" ht="15.75" customHeight="1" x14ac:dyDescent="0.2">
      <c r="A861" s="318"/>
      <c r="B861" s="319"/>
      <c r="C861" s="316"/>
      <c r="D861" s="317"/>
      <c r="E861" s="316"/>
      <c r="F861" s="316"/>
      <c r="G861" s="316"/>
      <c r="H861" s="316"/>
    </row>
    <row r="862" spans="1:8" ht="155.25" customHeight="1" x14ac:dyDescent="0.2">
      <c r="A862" s="528" t="s">
        <v>131</v>
      </c>
      <c r="B862" s="528"/>
      <c r="C862" s="528"/>
      <c r="D862" s="528"/>
      <c r="E862" s="528"/>
      <c r="F862" s="528"/>
      <c r="G862" s="528"/>
      <c r="H862" s="528"/>
    </row>
    <row r="863" spans="1:8" ht="12.75" customHeight="1" x14ac:dyDescent="0.2">
      <c r="A863" s="320"/>
      <c r="B863" s="320"/>
      <c r="C863" s="320"/>
      <c r="D863" s="320"/>
      <c r="E863" s="320"/>
      <c r="F863" s="320"/>
      <c r="G863" s="320"/>
      <c r="H863" s="320"/>
    </row>
    <row r="864" spans="1:8" ht="12.75" customHeight="1" x14ac:dyDescent="0.2">
      <c r="A864" s="320"/>
      <c r="B864" s="320"/>
      <c r="C864" s="320"/>
      <c r="D864" s="320"/>
      <c r="E864" s="320"/>
      <c r="F864" s="320"/>
      <c r="G864" s="320"/>
      <c r="H864" s="320"/>
    </row>
    <row r="865" spans="1:8" ht="12" customHeight="1" x14ac:dyDescent="0.2">
      <c r="A865" s="283" t="s">
        <v>85</v>
      </c>
      <c r="B865" s="281"/>
      <c r="C865" s="281"/>
      <c r="D865" s="281"/>
      <c r="E865" s="281"/>
      <c r="F865" s="281"/>
      <c r="G865" s="281"/>
      <c r="H865" s="281"/>
    </row>
    <row r="866" spans="1:8" ht="12" customHeight="1" x14ac:dyDescent="0.2">
      <c r="A866" s="281"/>
      <c r="B866" s="281"/>
      <c r="C866" s="281"/>
      <c r="D866" s="281"/>
      <c r="E866" s="281"/>
      <c r="F866" s="281"/>
      <c r="G866" s="281"/>
      <c r="H866" s="281"/>
    </row>
    <row r="867" spans="1:8" ht="12" customHeight="1" x14ac:dyDescent="0.2">
      <c r="A867" s="282" t="s">
        <v>81</v>
      </c>
      <c r="B867" s="524" t="str">
        <f>IF(Compétences!$H22="","",Compétences!$H22)</f>
        <v/>
      </c>
      <c r="C867" s="524"/>
      <c r="D867" s="281" t="s">
        <v>119</v>
      </c>
      <c r="E867" s="282" t="s">
        <v>82</v>
      </c>
      <c r="G867" s="387" t="str">
        <f>IF(OR(B867="",B867="incomplet",B867="absent(e)"),"",AVERAGE(Compétences!$H$5:$H$39))</f>
        <v/>
      </c>
      <c r="H867" s="281" t="s">
        <v>120</v>
      </c>
    </row>
    <row r="868" spans="1:8" ht="12" customHeight="1" x14ac:dyDescent="0.2">
      <c r="A868" s="281"/>
      <c r="B868" s="281"/>
      <c r="C868" s="525" t="str">
        <f>IF(OR(B867="",B867="incomplet",B867="absent(e)"),"",B867/53)</f>
        <v/>
      </c>
      <c r="D868" s="525"/>
      <c r="E868" s="281"/>
      <c r="F868" s="281"/>
      <c r="G868" s="389"/>
      <c r="H868" s="394" t="str">
        <f>IF(C868="","",G867/53)</f>
        <v/>
      </c>
    </row>
    <row r="869" spans="1:8" ht="12" customHeight="1" x14ac:dyDescent="0.2">
      <c r="A869" s="281"/>
      <c r="B869" s="281"/>
      <c r="C869" s="391"/>
      <c r="D869" s="391"/>
      <c r="E869" s="281"/>
      <c r="F869" s="281"/>
      <c r="G869" s="389"/>
      <c r="H869" s="391"/>
    </row>
    <row r="870" spans="1:8" ht="12" customHeight="1" x14ac:dyDescent="0.2">
      <c r="A870" s="281" t="s">
        <v>100</v>
      </c>
      <c r="C870" s="304" t="str">
        <f>IF(OR(Compétences!$K22="",Compétences!$K22="incomplet",Compétences!$K22="absent(e)"),"",Compétences!$K22)</f>
        <v/>
      </c>
      <c r="D870" s="281" t="s">
        <v>124</v>
      </c>
      <c r="G870" s="387" t="str">
        <f>IF(OR(C870="",C870="Incomplet"),"",AVERAGE(Compétences!$K$5:$K$39))</f>
        <v/>
      </c>
      <c r="H870" s="281" t="s">
        <v>124</v>
      </c>
    </row>
    <row r="871" spans="1:8" ht="12" customHeight="1" x14ac:dyDescent="0.2">
      <c r="A871" s="281" t="s">
        <v>116</v>
      </c>
      <c r="C871" s="304" t="str">
        <f>IF(OR(Compétences!$N22="",Compétences!$N22="incomplet",Compétences!$N22="absent(e)"),"",Compétences!$N22)</f>
        <v/>
      </c>
      <c r="D871" s="281" t="s">
        <v>125</v>
      </c>
      <c r="G871" s="387" t="str">
        <f>IF(OR(C871="",C871="Incomplet"),"",AVERAGE(Compétences!$N$5:$N$39))</f>
        <v/>
      </c>
      <c r="H871" s="281" t="s">
        <v>125</v>
      </c>
    </row>
    <row r="872" spans="1:8" ht="12" customHeight="1" x14ac:dyDescent="0.2">
      <c r="A872" s="281" t="s">
        <v>69</v>
      </c>
      <c r="C872" s="386" t="str">
        <f>IF(OR(Compétences!$Q22="",Compétences!$Q22="incomplet",Compétences!$Q22="absent(e)"),"",Compétences!$Q22)</f>
        <v/>
      </c>
      <c r="D872" s="281" t="s">
        <v>121</v>
      </c>
      <c r="E872" s="321"/>
      <c r="G872" s="387" t="str">
        <f>IF(OR(C872="",C872="Incomplet"),"",AVERAGE(Compétences!$Q$5:$Q$39))</f>
        <v/>
      </c>
      <c r="H872" s="281" t="s">
        <v>121</v>
      </c>
    </row>
    <row r="873" spans="1:8" ht="12" customHeight="1" x14ac:dyDescent="0.2">
      <c r="A873" s="281" t="s">
        <v>83</v>
      </c>
      <c r="C873" s="304" t="str">
        <f>IF(OR(Compétences!$T22="",Compétences!$T22="incomplet",Compétences!$T22="absent(e)"),"",Compétences!$T22)</f>
        <v/>
      </c>
      <c r="D873" s="281" t="s">
        <v>124</v>
      </c>
      <c r="E873" s="321"/>
      <c r="G873" s="387" t="str">
        <f>IF(OR(C873="",C873="Incomplet"),"",AVERAGE(Compétences!$T$5:$T$39))</f>
        <v/>
      </c>
      <c r="H873" s="281" t="s">
        <v>124</v>
      </c>
    </row>
    <row r="874" spans="1:8" ht="12" customHeight="1" x14ac:dyDescent="0.2">
      <c r="A874" s="281" t="s">
        <v>117</v>
      </c>
      <c r="B874" s="281"/>
      <c r="C874" s="304" t="str">
        <f>IF(OR(Compétences!$W22="",Compétences!$W22="incomplet",Compétences!$W22="absent(e)"),"",Compétences!$W22)</f>
        <v/>
      </c>
      <c r="D874" s="281" t="s">
        <v>122</v>
      </c>
      <c r="E874" s="281"/>
      <c r="F874" s="281"/>
      <c r="G874" s="387" t="str">
        <f>IF(OR(C874="",C874="Incomplet"),"",AVERAGE(Compétences!$W$5:$W$39))</f>
        <v/>
      </c>
      <c r="H874" s="281" t="s">
        <v>122</v>
      </c>
    </row>
    <row r="875" spans="1:8" ht="9.6" customHeight="1" x14ac:dyDescent="0.2">
      <c r="A875" s="281" t="s">
        <v>118</v>
      </c>
      <c r="C875" s="304" t="str">
        <f>IF(OR(Compétences!$Z22="",Compétences!$Z22="incomplet",Compétences!$Z22="absent(e)"),"",Compétences!$Z22)</f>
        <v/>
      </c>
      <c r="D875" s="281" t="s">
        <v>126</v>
      </c>
      <c r="G875" s="387" t="str">
        <f>IF(OR(C875="",C875="Incomplet"),"",AVERAGE(Compétences!$Z$5:$Z$39))</f>
        <v/>
      </c>
      <c r="H875" s="281" t="s">
        <v>126</v>
      </c>
    </row>
    <row r="876" spans="1:8" ht="12" customHeight="1" x14ac:dyDescent="0.2">
      <c r="A876" s="281"/>
      <c r="C876" s="304"/>
      <c r="D876" s="281"/>
      <c r="G876" s="284"/>
      <c r="H876" s="281"/>
    </row>
    <row r="877" spans="1:8" ht="12" customHeight="1" x14ac:dyDescent="0.2">
      <c r="A877" s="281"/>
      <c r="C877" s="304"/>
      <c r="D877" s="281"/>
      <c r="G877" s="284"/>
      <c r="H877" s="281"/>
    </row>
    <row r="878" spans="1:8" ht="12" customHeight="1" x14ac:dyDescent="0.2">
      <c r="A878" s="281"/>
      <c r="D878" s="281"/>
    </row>
    <row r="879" spans="1:8" ht="11.45" customHeight="1" x14ac:dyDescent="0.2">
      <c r="A879" s="283" t="s">
        <v>74</v>
      </c>
      <c r="D879" s="281"/>
      <c r="E879" s="321"/>
    </row>
    <row r="880" spans="1:8" ht="7.15" customHeight="1" x14ac:dyDescent="0.2">
      <c r="A880" s="281"/>
      <c r="B880" s="281"/>
      <c r="C880" s="281"/>
      <c r="D880" s="281"/>
      <c r="E880" s="281"/>
      <c r="F880" s="281"/>
      <c r="G880" s="281"/>
      <c r="H880" s="281"/>
    </row>
    <row r="881" spans="1:8" ht="13.15" customHeight="1" x14ac:dyDescent="0.2">
      <c r="A881" s="282" t="s">
        <v>81</v>
      </c>
      <c r="C881" s="304" t="str">
        <f>IF(OR(Compétences!$AC22="",Compétences!$AC22="incomplet",Compétences!$AC22="absent(e)"),"",Compétences!$AC22)</f>
        <v/>
      </c>
      <c r="D881" s="281" t="s">
        <v>123</v>
      </c>
      <c r="E881" s="282" t="s">
        <v>82</v>
      </c>
      <c r="G881" s="387" t="str">
        <f>IF(OR(C881="",C881="Incomplet"),"",AVERAGE(Compétences!$AC$5:$AC$39))</f>
        <v/>
      </c>
      <c r="H881" s="281" t="s">
        <v>123</v>
      </c>
    </row>
    <row r="882" spans="1:8" ht="13.9" customHeight="1" x14ac:dyDescent="0.2">
      <c r="A882" s="281"/>
      <c r="G882" s="283"/>
    </row>
    <row r="883" spans="1:8" ht="11.45" customHeight="1" x14ac:dyDescent="0.2">
      <c r="A883" s="283" t="s">
        <v>75</v>
      </c>
      <c r="D883" s="281"/>
      <c r="E883" s="321"/>
      <c r="G883" s="283"/>
    </row>
    <row r="884" spans="1:8" ht="7.15" customHeight="1" x14ac:dyDescent="0.2">
      <c r="A884" s="281"/>
      <c r="B884" s="281"/>
      <c r="C884" s="281"/>
      <c r="D884" s="281"/>
      <c r="E884" s="281"/>
      <c r="F884" s="281"/>
      <c r="G884" s="283"/>
      <c r="H884" s="281"/>
    </row>
    <row r="885" spans="1:8" ht="13.15" customHeight="1" x14ac:dyDescent="0.2">
      <c r="A885" s="282" t="s">
        <v>81</v>
      </c>
      <c r="C885" s="388" t="str">
        <f>IF(OR(Compétences!$AE22="",Compétences!$AE22="incomplet",Compétences!$AE22="absent(e)"),"",Compétences!$AE22)</f>
        <v/>
      </c>
      <c r="D885" s="281" t="s">
        <v>127</v>
      </c>
      <c r="E885" s="282" t="s">
        <v>82</v>
      </c>
      <c r="G885" s="387" t="str">
        <f>IF(OR(C885="",C885="Incomplet"),"",AVERAGE(Compétences!$AE$5:$AE$39))</f>
        <v/>
      </c>
      <c r="H885" s="281" t="s">
        <v>127</v>
      </c>
    </row>
    <row r="886" spans="1:8" ht="13.9" customHeight="1" x14ac:dyDescent="0.2">
      <c r="A886" s="281"/>
      <c r="G886" s="283"/>
    </row>
    <row r="887" spans="1:8" ht="11.45" customHeight="1" x14ac:dyDescent="0.2">
      <c r="A887" s="283" t="s">
        <v>84</v>
      </c>
      <c r="D887" s="281"/>
      <c r="E887" s="321"/>
      <c r="G887" s="283"/>
    </row>
    <row r="888" spans="1:8" ht="7.15" customHeight="1" x14ac:dyDescent="0.2">
      <c r="A888" s="281"/>
      <c r="B888" s="281"/>
      <c r="C888" s="281"/>
      <c r="D888" s="281"/>
      <c r="E888" s="281"/>
      <c r="F888" s="281"/>
      <c r="G888" s="283"/>
      <c r="H888" s="281"/>
    </row>
    <row r="889" spans="1:8" ht="13.15" customHeight="1" x14ac:dyDescent="0.2">
      <c r="A889" s="282" t="s">
        <v>81</v>
      </c>
      <c r="C889" s="304" t="str">
        <f>IF(OR(Compétences!$AG22="",Compétences!$AG22="incomplet",Compétences!$AG22="absent(e)"),"",Compétences!$AG22)</f>
        <v/>
      </c>
      <c r="D889" s="281" t="s">
        <v>128</v>
      </c>
      <c r="E889" s="282" t="s">
        <v>82</v>
      </c>
      <c r="G889" s="387" t="str">
        <f>IF(OR(C889="",C889="Incomplet"),"",AVERAGE(Compétences!$AG$5:$AG$39))</f>
        <v/>
      </c>
      <c r="H889" s="281" t="s">
        <v>128</v>
      </c>
    </row>
    <row r="890" spans="1:8" ht="13.9" customHeight="1" x14ac:dyDescent="0.2">
      <c r="A890" s="281"/>
      <c r="G890" s="283"/>
    </row>
    <row r="891" spans="1:8" ht="11.45" customHeight="1" x14ac:dyDescent="0.2">
      <c r="A891" s="283" t="s">
        <v>89</v>
      </c>
      <c r="D891" s="281"/>
      <c r="E891" s="321"/>
      <c r="G891" s="283"/>
    </row>
    <row r="892" spans="1:8" ht="7.15" customHeight="1" x14ac:dyDescent="0.2">
      <c r="A892" s="281"/>
      <c r="B892" s="281"/>
      <c r="C892" s="281"/>
      <c r="D892" s="281"/>
      <c r="E892" s="281"/>
      <c r="F892" s="281"/>
      <c r="G892" s="283"/>
      <c r="H892" s="281"/>
    </row>
    <row r="893" spans="1:8" ht="13.15" customHeight="1" x14ac:dyDescent="0.2">
      <c r="A893" s="282" t="s">
        <v>81</v>
      </c>
      <c r="C893" s="304" t="str">
        <f>IF(OR(Compétences!$AI22="",Compétences!$AI22="incomplet",Compétences!$AI22="absent(e)"),"",Compétences!$AI22)</f>
        <v/>
      </c>
      <c r="D893" s="281" t="s">
        <v>127</v>
      </c>
      <c r="E893" s="282" t="s">
        <v>82</v>
      </c>
      <c r="G893" s="387" t="str">
        <f>IF(OR(C893="",C893="Incomplet"),"",AVERAGE(Compétences!$AI$5:$AI$39))</f>
        <v/>
      </c>
      <c r="H893" s="281" t="s">
        <v>127</v>
      </c>
    </row>
    <row r="894" spans="1:8" ht="13.9" customHeight="1" x14ac:dyDescent="0.2">
      <c r="A894" s="281"/>
    </row>
    <row r="895" spans="1:8" ht="19.899999999999999" customHeight="1" x14ac:dyDescent="0.2"/>
    <row r="896" spans="1:8" ht="19.899999999999999" customHeight="1" x14ac:dyDescent="0.2"/>
    <row r="897" spans="1:8" ht="18" customHeight="1" x14ac:dyDescent="0.2"/>
    <row r="898" spans="1:8" ht="18" customHeight="1" x14ac:dyDescent="0.2"/>
    <row r="900" spans="1:8" ht="23.45" customHeight="1" x14ac:dyDescent="0.2"/>
    <row r="901" spans="1:8" ht="12.75" customHeight="1" x14ac:dyDescent="0.2"/>
    <row r="902" spans="1:8" ht="12.75" customHeight="1" x14ac:dyDescent="0.2"/>
    <row r="903" spans="1:8" ht="12.75" customHeight="1" x14ac:dyDescent="0.2">
      <c r="A903" s="526"/>
      <c r="B903" s="526"/>
      <c r="C903" s="526"/>
      <c r="D903" s="526"/>
      <c r="E903" s="526"/>
      <c r="F903" s="526"/>
      <c r="G903" s="526"/>
      <c r="H903" s="526"/>
    </row>
    <row r="904" spans="1:8" ht="15" customHeight="1" x14ac:dyDescent="0.2">
      <c r="A904" s="529" t="s">
        <v>78</v>
      </c>
      <c r="B904" s="529"/>
      <c r="C904" s="529"/>
      <c r="D904" s="529"/>
      <c r="E904" s="529"/>
      <c r="F904" s="529"/>
      <c r="G904" s="529"/>
      <c r="H904" s="529"/>
    </row>
    <row r="905" spans="1:8" ht="15" customHeight="1" x14ac:dyDescent="0.2">
      <c r="A905" s="315"/>
      <c r="B905" s="316"/>
      <c r="C905" s="316"/>
      <c r="D905" s="317"/>
      <c r="E905" s="316"/>
      <c r="F905" s="316"/>
      <c r="G905" s="316"/>
      <c r="H905" s="316"/>
    </row>
    <row r="906" spans="1:8" ht="15.75" customHeight="1" x14ac:dyDescent="0.2">
      <c r="A906" s="530" t="s">
        <v>94</v>
      </c>
      <c r="B906" s="530"/>
      <c r="C906" s="530"/>
      <c r="D906" s="530"/>
      <c r="E906" s="530"/>
      <c r="F906" s="530"/>
      <c r="G906" s="530"/>
      <c r="H906" s="530"/>
    </row>
    <row r="907" spans="1:8" ht="12.75" customHeight="1" x14ac:dyDescent="0.2">
      <c r="A907" s="315"/>
      <c r="B907" s="316"/>
      <c r="C907" s="316"/>
      <c r="D907" s="317"/>
      <c r="E907" s="316"/>
      <c r="F907" s="316"/>
      <c r="G907" s="316"/>
      <c r="H907" s="316"/>
    </row>
    <row r="908" spans="1:8" ht="16.149999999999999" customHeight="1" x14ac:dyDescent="0.2">
      <c r="A908" s="275" t="s">
        <v>80</v>
      </c>
      <c r="B908" s="275" t="str">
        <f>IF('Encodage réponses Es'!$C$1="","",'Encodage réponses Es'!$C$1)</f>
        <v/>
      </c>
      <c r="C908" s="316"/>
      <c r="D908" s="317"/>
      <c r="E908" s="316"/>
      <c r="F908" s="316"/>
      <c r="G908" s="316"/>
      <c r="H908" s="316"/>
    </row>
    <row r="909" spans="1:8" ht="16.899999999999999" customHeight="1" x14ac:dyDescent="0.2">
      <c r="A909" s="275" t="s">
        <v>79</v>
      </c>
      <c r="B909" s="275" t="str">
        <f>IF('Encodage réponses Es'!$C$2="","",'Encodage réponses Es'!$C$2)</f>
        <v/>
      </c>
      <c r="C909" s="316"/>
      <c r="D909" s="317"/>
      <c r="E909" s="316"/>
      <c r="F909" s="316"/>
      <c r="G909" s="316"/>
      <c r="H909" s="316"/>
    </row>
    <row r="910" spans="1:8" ht="18" customHeight="1" x14ac:dyDescent="0.2">
      <c r="A910" s="527" t="str">
        <f>CONCATENATE("Synthèse des résultats de l'élève : ",Compétences!$D23)</f>
        <v xml:space="preserve">Synthèse des résultats de l'élève : </v>
      </c>
      <c r="B910" s="527"/>
      <c r="C910" s="527"/>
      <c r="D910" s="527"/>
      <c r="E910" s="527"/>
      <c r="F910" s="527"/>
      <c r="G910" s="527"/>
      <c r="H910" s="527"/>
    </row>
    <row r="911" spans="1:8" ht="15.75" customHeight="1" x14ac:dyDescent="0.2">
      <c r="A911" s="318"/>
      <c r="B911" s="319"/>
      <c r="C911" s="316"/>
      <c r="D911" s="317"/>
      <c r="E911" s="316"/>
      <c r="F911" s="316"/>
      <c r="G911" s="316"/>
      <c r="H911" s="316"/>
    </row>
    <row r="912" spans="1:8" ht="155.25" customHeight="1" x14ac:dyDescent="0.2">
      <c r="A912" s="528" t="s">
        <v>135</v>
      </c>
      <c r="B912" s="528"/>
      <c r="C912" s="528"/>
      <c r="D912" s="528"/>
      <c r="E912" s="528"/>
      <c r="F912" s="528"/>
      <c r="G912" s="528"/>
      <c r="H912" s="528"/>
    </row>
    <row r="913" spans="1:8" ht="12.75" customHeight="1" x14ac:dyDescent="0.2">
      <c r="A913" s="320"/>
      <c r="B913" s="320"/>
      <c r="C913" s="320"/>
      <c r="D913" s="320"/>
      <c r="E913" s="320"/>
      <c r="F913" s="320"/>
      <c r="G913" s="320"/>
      <c r="H913" s="320"/>
    </row>
    <row r="914" spans="1:8" ht="12.75" customHeight="1" x14ac:dyDescent="0.2">
      <c r="A914" s="320"/>
      <c r="B914" s="320"/>
      <c r="C914" s="320"/>
      <c r="D914" s="320"/>
      <c r="E914" s="320"/>
      <c r="F914" s="320"/>
      <c r="G914" s="320"/>
      <c r="H914" s="320"/>
    </row>
    <row r="915" spans="1:8" ht="12" customHeight="1" x14ac:dyDescent="0.2">
      <c r="A915" s="283" t="s">
        <v>85</v>
      </c>
      <c r="B915" s="281"/>
      <c r="C915" s="281"/>
      <c r="D915" s="281"/>
      <c r="E915" s="281"/>
      <c r="F915" s="281"/>
      <c r="G915" s="281"/>
      <c r="H915" s="281"/>
    </row>
    <row r="916" spans="1:8" ht="12" customHeight="1" x14ac:dyDescent="0.2">
      <c r="A916" s="281"/>
      <c r="B916" s="281"/>
      <c r="C916" s="281"/>
      <c r="D916" s="281"/>
      <c r="E916" s="281"/>
      <c r="F916" s="281"/>
      <c r="G916" s="281"/>
      <c r="H916" s="281"/>
    </row>
    <row r="917" spans="1:8" ht="12" customHeight="1" x14ac:dyDescent="0.2">
      <c r="A917" s="282" t="s">
        <v>81</v>
      </c>
      <c r="B917" s="524" t="str">
        <f>IF(Compétences!$H23="","",Compétences!$H23)</f>
        <v/>
      </c>
      <c r="C917" s="524"/>
      <c r="D917" s="281" t="s">
        <v>119</v>
      </c>
      <c r="E917" s="282" t="s">
        <v>82</v>
      </c>
      <c r="G917" s="387" t="str">
        <f>IF(OR(B917="",B917="incomplet",B917="absent(e)"),"",AVERAGE(Compétences!$H$5:$H$39))</f>
        <v/>
      </c>
      <c r="H917" s="281" t="s">
        <v>120</v>
      </c>
    </row>
    <row r="918" spans="1:8" ht="12" customHeight="1" x14ac:dyDescent="0.2">
      <c r="A918" s="281"/>
      <c r="B918" s="281"/>
      <c r="C918" s="525" t="str">
        <f>IF(OR(B917="",B917="incomplet",B917="absent(e)"),"",B917/53)</f>
        <v/>
      </c>
      <c r="D918" s="525"/>
      <c r="E918" s="281"/>
      <c r="F918" s="281"/>
      <c r="G918" s="389"/>
      <c r="H918" s="394" t="str">
        <f>IF(C918="","",G917/53)</f>
        <v/>
      </c>
    </row>
    <row r="919" spans="1:8" ht="12" customHeight="1" x14ac:dyDescent="0.2">
      <c r="A919" s="281"/>
      <c r="B919" s="281"/>
      <c r="C919" s="391"/>
      <c r="D919" s="391"/>
      <c r="E919" s="281"/>
      <c r="F919" s="281"/>
      <c r="G919" s="389"/>
      <c r="H919" s="391"/>
    </row>
    <row r="920" spans="1:8" ht="12" customHeight="1" x14ac:dyDescent="0.2">
      <c r="A920" s="281" t="s">
        <v>100</v>
      </c>
      <c r="C920" s="304" t="str">
        <f>IF(OR(Compétences!$K23="",Compétences!$K23="incomplet",Compétences!$K23="absent(e)"),"",Compétences!$K23)</f>
        <v/>
      </c>
      <c r="D920" s="281" t="s">
        <v>124</v>
      </c>
      <c r="G920" s="387" t="str">
        <f>IF(OR(C920="",C920="Incomplet"),"",AVERAGE(Compétences!$K$5:$K$39))</f>
        <v/>
      </c>
      <c r="H920" s="281" t="s">
        <v>124</v>
      </c>
    </row>
    <row r="921" spans="1:8" ht="12" customHeight="1" x14ac:dyDescent="0.2">
      <c r="A921" s="281" t="s">
        <v>116</v>
      </c>
      <c r="C921" s="304" t="str">
        <f>IF(OR(Compétences!$N23="",Compétences!$N23="incomplet",Compétences!$N23="absent(e)"),"",Compétences!$N23)</f>
        <v/>
      </c>
      <c r="D921" s="281" t="s">
        <v>125</v>
      </c>
      <c r="G921" s="387" t="str">
        <f>IF(OR(C921="",C921="Incomplet"),"",AVERAGE(Compétences!$N$5:$N$39))</f>
        <v/>
      </c>
      <c r="H921" s="281" t="s">
        <v>125</v>
      </c>
    </row>
    <row r="922" spans="1:8" ht="12" customHeight="1" x14ac:dyDescent="0.2">
      <c r="A922" s="281" t="s">
        <v>69</v>
      </c>
      <c r="C922" s="386" t="str">
        <f>IF(OR(Compétences!$Q23="",Compétences!$Q23="incomplet",Compétences!$Q23="absent(e)"),"",Compétences!$Q23)</f>
        <v/>
      </c>
      <c r="D922" s="281" t="s">
        <v>121</v>
      </c>
      <c r="E922" s="321"/>
      <c r="G922" s="387" t="str">
        <f>IF(OR(C922="",C922="Incomplet"),"",AVERAGE(Compétences!$Q$5:$Q$39))</f>
        <v/>
      </c>
      <c r="H922" s="281" t="s">
        <v>121</v>
      </c>
    </row>
    <row r="923" spans="1:8" ht="12" customHeight="1" x14ac:dyDescent="0.2">
      <c r="A923" s="281" t="s">
        <v>83</v>
      </c>
      <c r="C923" s="304" t="str">
        <f>IF(OR(Compétences!$T23="",Compétences!$T23="incomplet",Compétences!$T23="absent(e)"),"",Compétences!$T23)</f>
        <v/>
      </c>
      <c r="D923" s="281" t="s">
        <v>124</v>
      </c>
      <c r="E923" s="321"/>
      <c r="G923" s="387" t="str">
        <f>IF(OR(C923="",C923="Incomplet"),"",AVERAGE(Compétences!$T$5:$T$39))</f>
        <v/>
      </c>
      <c r="H923" s="281" t="s">
        <v>124</v>
      </c>
    </row>
    <row r="924" spans="1:8" ht="12" customHeight="1" x14ac:dyDescent="0.2">
      <c r="A924" s="281" t="s">
        <v>117</v>
      </c>
      <c r="B924" s="281"/>
      <c r="C924" s="304" t="str">
        <f>IF(OR(Compétences!$W23="",Compétences!$W23="incomplet",Compétences!$W23="absent(e)"),"",Compétences!$W23)</f>
        <v/>
      </c>
      <c r="D924" s="281" t="s">
        <v>122</v>
      </c>
      <c r="E924" s="281"/>
      <c r="F924" s="281"/>
      <c r="G924" s="387" t="str">
        <f>IF(OR(C924="",C924="Incomplet"),"",AVERAGE(Compétences!$W$5:$W$39))</f>
        <v/>
      </c>
      <c r="H924" s="281" t="s">
        <v>122</v>
      </c>
    </row>
    <row r="925" spans="1:8" ht="9.6" customHeight="1" x14ac:dyDescent="0.2">
      <c r="A925" s="281" t="s">
        <v>118</v>
      </c>
      <c r="C925" s="304" t="str">
        <f>IF(OR(Compétences!$Z23="",Compétences!$Z23="incomplet",Compétences!$Z23="absent(e)"),"",Compétences!$Z23)</f>
        <v/>
      </c>
      <c r="D925" s="281" t="s">
        <v>126</v>
      </c>
      <c r="G925" s="387" t="str">
        <f>IF(OR(C925="",C925="Incomplet"),"",AVERAGE(Compétences!$Z$5:$Z$39))</f>
        <v/>
      </c>
      <c r="H925" s="281" t="s">
        <v>126</v>
      </c>
    </row>
    <row r="926" spans="1:8" ht="12" customHeight="1" x14ac:dyDescent="0.2">
      <c r="A926" s="281"/>
      <c r="C926" s="304"/>
      <c r="D926" s="281"/>
      <c r="G926" s="284"/>
      <c r="H926" s="281"/>
    </row>
    <row r="927" spans="1:8" ht="12" customHeight="1" x14ac:dyDescent="0.2">
      <c r="A927" s="281"/>
      <c r="C927" s="304"/>
      <c r="D927" s="281"/>
      <c r="G927" s="284"/>
      <c r="H927" s="281"/>
    </row>
    <row r="928" spans="1:8" ht="12" customHeight="1" x14ac:dyDescent="0.2">
      <c r="A928" s="281"/>
      <c r="D928" s="281"/>
    </row>
    <row r="929" spans="1:8" ht="11.45" customHeight="1" x14ac:dyDescent="0.2">
      <c r="A929" s="283" t="s">
        <v>74</v>
      </c>
      <c r="D929" s="281"/>
      <c r="E929" s="321"/>
    </row>
    <row r="930" spans="1:8" ht="7.15" customHeight="1" x14ac:dyDescent="0.2">
      <c r="A930" s="281"/>
      <c r="B930" s="281"/>
      <c r="C930" s="281"/>
      <c r="D930" s="281"/>
      <c r="E930" s="281"/>
      <c r="F930" s="281"/>
      <c r="G930" s="281"/>
      <c r="H930" s="281"/>
    </row>
    <row r="931" spans="1:8" ht="13.15" customHeight="1" x14ac:dyDescent="0.2">
      <c r="A931" s="282" t="s">
        <v>81</v>
      </c>
      <c r="C931" s="304" t="str">
        <f>IF(OR(Compétences!$AC23="",Compétences!$AC23="incomplet",Compétences!$AC23="absent(e)"),"",Compétences!$AC23)</f>
        <v/>
      </c>
      <c r="D931" s="281" t="s">
        <v>123</v>
      </c>
      <c r="E931" s="282" t="s">
        <v>82</v>
      </c>
      <c r="G931" s="387" t="str">
        <f>IF(OR(C931="",C931="Incomplet"),"",AVERAGE(Compétences!$AC$5:$AC$39))</f>
        <v/>
      </c>
      <c r="H931" s="281" t="s">
        <v>123</v>
      </c>
    </row>
    <row r="932" spans="1:8" ht="13.9" customHeight="1" x14ac:dyDescent="0.2">
      <c r="A932" s="281"/>
      <c r="G932" s="283"/>
    </row>
    <row r="933" spans="1:8" ht="11.45" customHeight="1" x14ac:dyDescent="0.2">
      <c r="A933" s="283" t="s">
        <v>75</v>
      </c>
      <c r="D933" s="281"/>
      <c r="E933" s="321"/>
      <c r="G933" s="283"/>
    </row>
    <row r="934" spans="1:8" ht="7.15" customHeight="1" x14ac:dyDescent="0.2">
      <c r="A934" s="281"/>
      <c r="B934" s="281"/>
      <c r="C934" s="281"/>
      <c r="D934" s="281"/>
      <c r="E934" s="281"/>
      <c r="F934" s="281"/>
      <c r="G934" s="283"/>
      <c r="H934" s="281"/>
    </row>
    <row r="935" spans="1:8" ht="13.15" customHeight="1" x14ac:dyDescent="0.2">
      <c r="A935" s="282" t="s">
        <v>81</v>
      </c>
      <c r="C935" s="388" t="str">
        <f>IF(OR(Compétences!$AE23="",Compétences!$AE23="incomplet",Compétences!$AE23="absent(e)"),"",Compétences!$AE23)</f>
        <v/>
      </c>
      <c r="D935" s="281" t="s">
        <v>127</v>
      </c>
      <c r="E935" s="282" t="s">
        <v>82</v>
      </c>
      <c r="G935" s="387" t="str">
        <f>IF(OR(C935="",C935="Incomplet"),"",AVERAGE(Compétences!$AE$5:$AE$39))</f>
        <v/>
      </c>
      <c r="H935" s="281" t="s">
        <v>127</v>
      </c>
    </row>
    <row r="936" spans="1:8" ht="13.9" customHeight="1" x14ac:dyDescent="0.2">
      <c r="A936" s="281"/>
      <c r="G936" s="283"/>
    </row>
    <row r="937" spans="1:8" ht="11.45" customHeight="1" x14ac:dyDescent="0.2">
      <c r="A937" s="283" t="s">
        <v>84</v>
      </c>
      <c r="D937" s="281"/>
      <c r="E937" s="321"/>
      <c r="G937" s="283"/>
    </row>
    <row r="938" spans="1:8" ht="7.15" customHeight="1" x14ac:dyDescent="0.2">
      <c r="A938" s="281"/>
      <c r="B938" s="281"/>
      <c r="C938" s="281"/>
      <c r="D938" s="281"/>
      <c r="E938" s="281"/>
      <c r="F938" s="281"/>
      <c r="G938" s="283"/>
      <c r="H938" s="281"/>
    </row>
    <row r="939" spans="1:8" ht="13.15" customHeight="1" x14ac:dyDescent="0.2">
      <c r="A939" s="282" t="s">
        <v>81</v>
      </c>
      <c r="C939" s="304" t="str">
        <f>IF(OR(Compétences!$AG23="",Compétences!$AG23="incomplet",Compétences!$AG23="absent(e)"),"",Compétences!$AG23)</f>
        <v/>
      </c>
      <c r="D939" s="281" t="s">
        <v>128</v>
      </c>
      <c r="E939" s="282" t="s">
        <v>82</v>
      </c>
      <c r="G939" s="387" t="str">
        <f>IF(OR(C939="",C939="Incomplet"),"",AVERAGE(Compétences!$AG$5:$AG$39))</f>
        <v/>
      </c>
      <c r="H939" s="281" t="s">
        <v>128</v>
      </c>
    </row>
    <row r="940" spans="1:8" ht="13.9" customHeight="1" x14ac:dyDescent="0.2">
      <c r="A940" s="281"/>
      <c r="G940" s="283"/>
    </row>
    <row r="941" spans="1:8" ht="11.45" customHeight="1" x14ac:dyDescent="0.2">
      <c r="A941" s="283" t="s">
        <v>89</v>
      </c>
      <c r="D941" s="281"/>
      <c r="E941" s="321"/>
      <c r="G941" s="283"/>
    </row>
    <row r="942" spans="1:8" ht="7.15" customHeight="1" x14ac:dyDescent="0.2">
      <c r="A942" s="281"/>
      <c r="B942" s="281"/>
      <c r="C942" s="281"/>
      <c r="D942" s="281"/>
      <c r="E942" s="281"/>
      <c r="F942" s="281"/>
      <c r="G942" s="283"/>
      <c r="H942" s="281"/>
    </row>
    <row r="943" spans="1:8" ht="13.15" customHeight="1" x14ac:dyDescent="0.2">
      <c r="A943" s="282" t="s">
        <v>81</v>
      </c>
      <c r="C943" s="304" t="str">
        <f>IF(OR(Compétences!$AI23="",Compétences!$AI23="incomplet",Compétences!$AI23="absent(e)"),"",Compétences!$AI23)</f>
        <v/>
      </c>
      <c r="D943" s="281" t="s">
        <v>127</v>
      </c>
      <c r="E943" s="282" t="s">
        <v>82</v>
      </c>
      <c r="G943" s="387" t="str">
        <f>IF(OR(C943="",C943="Incomplet"),"",AVERAGE(Compétences!$AI$5:$AI$39))</f>
        <v/>
      </c>
      <c r="H943" s="281" t="s">
        <v>127</v>
      </c>
    </row>
    <row r="944" spans="1:8" ht="13.9" customHeight="1" x14ac:dyDescent="0.2">
      <c r="A944" s="281"/>
    </row>
    <row r="945" spans="1:8" ht="19.899999999999999" customHeight="1" x14ac:dyDescent="0.2"/>
    <row r="946" spans="1:8" ht="19.899999999999999" customHeight="1" x14ac:dyDescent="0.2"/>
    <row r="947" spans="1:8" ht="18" customHeight="1" x14ac:dyDescent="0.2"/>
    <row r="948" spans="1:8" ht="18" customHeight="1" x14ac:dyDescent="0.2"/>
    <row r="950" spans="1:8" ht="23.45" customHeight="1" x14ac:dyDescent="0.2"/>
    <row r="951" spans="1:8" ht="12.75" customHeight="1" x14ac:dyDescent="0.2"/>
    <row r="952" spans="1:8" ht="12.75" customHeight="1" x14ac:dyDescent="0.2"/>
    <row r="953" spans="1:8" ht="12.75" customHeight="1" x14ac:dyDescent="0.2">
      <c r="A953" s="526"/>
      <c r="B953" s="526"/>
      <c r="C953" s="526"/>
      <c r="D953" s="526"/>
      <c r="E953" s="526"/>
      <c r="F953" s="526"/>
      <c r="G953" s="526"/>
      <c r="H953" s="526"/>
    </row>
    <row r="954" spans="1:8" ht="15" customHeight="1" x14ac:dyDescent="0.2">
      <c r="A954" s="529" t="s">
        <v>78</v>
      </c>
      <c r="B954" s="529"/>
      <c r="C954" s="529"/>
      <c r="D954" s="529"/>
      <c r="E954" s="529"/>
      <c r="F954" s="529"/>
      <c r="G954" s="529"/>
      <c r="H954" s="529"/>
    </row>
    <row r="955" spans="1:8" ht="15" customHeight="1" x14ac:dyDescent="0.2">
      <c r="A955" s="315"/>
      <c r="B955" s="316"/>
      <c r="C955" s="316"/>
      <c r="D955" s="317"/>
      <c r="E955" s="316"/>
      <c r="F955" s="316"/>
      <c r="G955" s="316"/>
      <c r="H955" s="316"/>
    </row>
    <row r="956" spans="1:8" ht="15.75" customHeight="1" x14ac:dyDescent="0.2">
      <c r="A956" s="530" t="s">
        <v>94</v>
      </c>
      <c r="B956" s="530"/>
      <c r="C956" s="530"/>
      <c r="D956" s="530"/>
      <c r="E956" s="530"/>
      <c r="F956" s="530"/>
      <c r="G956" s="530"/>
      <c r="H956" s="530"/>
    </row>
    <row r="957" spans="1:8" ht="12.75" customHeight="1" x14ac:dyDescent="0.2">
      <c r="A957" s="315"/>
      <c r="B957" s="316"/>
      <c r="C957" s="316"/>
      <c r="D957" s="317"/>
      <c r="E957" s="316"/>
      <c r="F957" s="316"/>
      <c r="G957" s="316"/>
      <c r="H957" s="316"/>
    </row>
    <row r="958" spans="1:8" ht="16.149999999999999" customHeight="1" x14ac:dyDescent="0.2">
      <c r="A958" s="275" t="s">
        <v>80</v>
      </c>
      <c r="B958" s="275" t="str">
        <f>IF('Encodage réponses Es'!$C$1="","",'Encodage réponses Es'!$C$1)</f>
        <v/>
      </c>
      <c r="C958" s="316"/>
      <c r="D958" s="317"/>
      <c r="E958" s="316"/>
      <c r="F958" s="316"/>
      <c r="G958" s="316"/>
      <c r="H958" s="316"/>
    </row>
    <row r="959" spans="1:8" ht="16.899999999999999" customHeight="1" x14ac:dyDescent="0.2">
      <c r="A959" s="275" t="s">
        <v>79</v>
      </c>
      <c r="B959" s="275" t="str">
        <f>IF('Encodage réponses Es'!$C$2="","",'Encodage réponses Es'!$C$2)</f>
        <v/>
      </c>
      <c r="C959" s="316"/>
      <c r="D959" s="317"/>
      <c r="E959" s="316"/>
      <c r="F959" s="316"/>
      <c r="G959" s="316"/>
      <c r="H959" s="316"/>
    </row>
    <row r="960" spans="1:8" ht="18" customHeight="1" x14ac:dyDescent="0.2">
      <c r="A960" s="527" t="str">
        <f>CONCATENATE("Synthèse des résultats de l'élève : ",Compétences!$D24)</f>
        <v xml:space="preserve">Synthèse des résultats de l'élève : </v>
      </c>
      <c r="B960" s="527"/>
      <c r="C960" s="527"/>
      <c r="D960" s="527"/>
      <c r="E960" s="527"/>
      <c r="F960" s="527"/>
      <c r="G960" s="527"/>
      <c r="H960" s="527"/>
    </row>
    <row r="961" spans="1:8" ht="15.75" customHeight="1" x14ac:dyDescent="0.2">
      <c r="A961" s="318"/>
      <c r="B961" s="319"/>
      <c r="C961" s="316"/>
      <c r="D961" s="317"/>
      <c r="E961" s="316"/>
      <c r="F961" s="316"/>
      <c r="G961" s="316"/>
      <c r="H961" s="316"/>
    </row>
    <row r="962" spans="1:8" ht="155.25" customHeight="1" x14ac:dyDescent="0.2">
      <c r="A962" s="528" t="s">
        <v>131</v>
      </c>
      <c r="B962" s="528"/>
      <c r="C962" s="528"/>
      <c r="D962" s="528"/>
      <c r="E962" s="528"/>
      <c r="F962" s="528"/>
      <c r="G962" s="528"/>
      <c r="H962" s="528"/>
    </row>
    <row r="963" spans="1:8" ht="12.75" customHeight="1" x14ac:dyDescent="0.2">
      <c r="A963" s="320"/>
      <c r="B963" s="320"/>
      <c r="C963" s="320"/>
      <c r="D963" s="320"/>
      <c r="E963" s="320"/>
      <c r="F963" s="320"/>
      <c r="G963" s="320"/>
      <c r="H963" s="320"/>
    </row>
    <row r="964" spans="1:8" ht="12.75" customHeight="1" x14ac:dyDescent="0.2">
      <c r="A964" s="320"/>
      <c r="B964" s="320"/>
      <c r="C964" s="320"/>
      <c r="D964" s="320"/>
      <c r="E964" s="320"/>
      <c r="F964" s="320"/>
      <c r="G964" s="320"/>
      <c r="H964" s="320"/>
    </row>
    <row r="965" spans="1:8" ht="12" customHeight="1" x14ac:dyDescent="0.2">
      <c r="A965" s="283" t="s">
        <v>85</v>
      </c>
      <c r="B965" s="281"/>
      <c r="C965" s="281"/>
      <c r="D965" s="281"/>
      <c r="E965" s="281"/>
      <c r="F965" s="281"/>
      <c r="G965" s="281"/>
      <c r="H965" s="281"/>
    </row>
    <row r="966" spans="1:8" ht="12" customHeight="1" x14ac:dyDescent="0.2">
      <c r="A966" s="281"/>
      <c r="B966" s="281"/>
      <c r="C966" s="281"/>
      <c r="D966" s="281"/>
      <c r="E966" s="281"/>
      <c r="F966" s="281"/>
      <c r="G966" s="281"/>
      <c r="H966" s="281"/>
    </row>
    <row r="967" spans="1:8" ht="12" customHeight="1" x14ac:dyDescent="0.2">
      <c r="A967" s="282" t="s">
        <v>81</v>
      </c>
      <c r="B967" s="524" t="str">
        <f>IF(Compétences!$H24="","",Compétences!$H24)</f>
        <v/>
      </c>
      <c r="C967" s="524"/>
      <c r="D967" s="281" t="s">
        <v>119</v>
      </c>
      <c r="E967" s="282" t="s">
        <v>82</v>
      </c>
      <c r="G967" s="387" t="str">
        <f>IF(OR(B967="",B967="incomplet",B967="absent(e)"),"",AVERAGE(Compétences!$H$5:$H$39))</f>
        <v/>
      </c>
      <c r="H967" s="281" t="s">
        <v>120</v>
      </c>
    </row>
    <row r="968" spans="1:8" ht="12" customHeight="1" x14ac:dyDescent="0.2">
      <c r="A968" s="281"/>
      <c r="B968" s="281"/>
      <c r="C968" s="525" t="str">
        <f>IF(OR(B967="",B967="incomplet",B967="absent(e)"),"",B967/53)</f>
        <v/>
      </c>
      <c r="D968" s="525"/>
      <c r="E968" s="281"/>
      <c r="F968" s="281"/>
      <c r="G968" s="389"/>
      <c r="H968" s="394" t="str">
        <f>IF(C968="","",G967/53)</f>
        <v/>
      </c>
    </row>
    <row r="969" spans="1:8" ht="12" customHeight="1" x14ac:dyDescent="0.2">
      <c r="A969" s="281"/>
      <c r="B969" s="281"/>
      <c r="C969" s="391"/>
      <c r="D969" s="391"/>
      <c r="E969" s="281"/>
      <c r="F969" s="281"/>
      <c r="G969" s="389"/>
      <c r="H969" s="391"/>
    </row>
    <row r="970" spans="1:8" ht="12" customHeight="1" x14ac:dyDescent="0.2">
      <c r="A970" s="281" t="s">
        <v>100</v>
      </c>
      <c r="C970" s="304" t="str">
        <f>IF(OR(Compétences!$K24="",Compétences!$K24="incomplet",Compétences!$K24="absent(e)"),"",Compétences!$K24)</f>
        <v/>
      </c>
      <c r="D970" s="281" t="s">
        <v>124</v>
      </c>
      <c r="G970" s="387" t="str">
        <f>IF(OR(C970="",C970="Incomplet"),"",AVERAGE(Compétences!$K$5:$K$39))</f>
        <v/>
      </c>
      <c r="H970" s="281" t="s">
        <v>124</v>
      </c>
    </row>
    <row r="971" spans="1:8" ht="12" customHeight="1" x14ac:dyDescent="0.2">
      <c r="A971" s="281" t="s">
        <v>116</v>
      </c>
      <c r="C971" s="304" t="str">
        <f>IF(OR(Compétences!$N24="",Compétences!$N24="incomplet",Compétences!$N24="absent(e)"),"",Compétences!$N24)</f>
        <v/>
      </c>
      <c r="D971" s="281" t="s">
        <v>125</v>
      </c>
      <c r="G971" s="387" t="str">
        <f>IF(OR(C971="",C971="Incomplet"),"",AVERAGE(Compétences!$N$5:$N$39))</f>
        <v/>
      </c>
      <c r="H971" s="281" t="s">
        <v>125</v>
      </c>
    </row>
    <row r="972" spans="1:8" ht="12" customHeight="1" x14ac:dyDescent="0.2">
      <c r="A972" s="281" t="s">
        <v>69</v>
      </c>
      <c r="C972" s="386" t="str">
        <f>IF(OR(Compétences!$Q24="",Compétences!$Q24="incomplet",Compétences!$Q24="absent(e)"),"",Compétences!$Q24)</f>
        <v/>
      </c>
      <c r="D972" s="281" t="s">
        <v>121</v>
      </c>
      <c r="E972" s="321"/>
      <c r="G972" s="387" t="str">
        <f>IF(OR(C972="",C972="Incomplet"),"",AVERAGE(Compétences!$Q$5:$Q$39))</f>
        <v/>
      </c>
      <c r="H972" s="281" t="s">
        <v>121</v>
      </c>
    </row>
    <row r="973" spans="1:8" ht="12" customHeight="1" x14ac:dyDescent="0.2">
      <c r="A973" s="281" t="s">
        <v>83</v>
      </c>
      <c r="C973" s="304" t="str">
        <f>IF(OR(Compétences!$T24="",Compétences!$T24="incomplet",Compétences!$T24="absent(e)"),"",Compétences!$T24)</f>
        <v/>
      </c>
      <c r="D973" s="281" t="s">
        <v>124</v>
      </c>
      <c r="E973" s="321"/>
      <c r="G973" s="387" t="str">
        <f>IF(OR(C973="",C973="Incomplet"),"",AVERAGE(Compétences!$T$5:$T$39))</f>
        <v/>
      </c>
      <c r="H973" s="281" t="s">
        <v>124</v>
      </c>
    </row>
    <row r="974" spans="1:8" ht="12" customHeight="1" x14ac:dyDescent="0.2">
      <c r="A974" s="281" t="s">
        <v>117</v>
      </c>
      <c r="B974" s="281"/>
      <c r="C974" s="304" t="str">
        <f>IF(OR(Compétences!$W24="",Compétences!$W24="incomplet",Compétences!$W24="absent(e)"),"",Compétences!$W24)</f>
        <v/>
      </c>
      <c r="D974" s="281" t="s">
        <v>122</v>
      </c>
      <c r="E974" s="281"/>
      <c r="F974" s="281"/>
      <c r="G974" s="387" t="str">
        <f>IF(OR(C974="",C974="Incomplet"),"",AVERAGE(Compétences!$W$5:$W$39))</f>
        <v/>
      </c>
      <c r="H974" s="281" t="s">
        <v>122</v>
      </c>
    </row>
    <row r="975" spans="1:8" ht="9.6" customHeight="1" x14ac:dyDescent="0.2">
      <c r="A975" s="281" t="s">
        <v>118</v>
      </c>
      <c r="C975" s="304" t="str">
        <f>IF(OR(Compétences!$Z24="",Compétences!$Z24="incomplet",Compétences!$Z24="absent(e)"),"",Compétences!$Z24)</f>
        <v/>
      </c>
      <c r="D975" s="281" t="s">
        <v>126</v>
      </c>
      <c r="G975" s="387" t="str">
        <f>IF(OR(C975="",C975="Incomplet"),"",AVERAGE(Compétences!$Z$5:$Z$39))</f>
        <v/>
      </c>
      <c r="H975" s="281" t="s">
        <v>126</v>
      </c>
    </row>
    <row r="976" spans="1:8" ht="12" customHeight="1" x14ac:dyDescent="0.2">
      <c r="A976" s="281"/>
      <c r="C976" s="304"/>
      <c r="D976" s="281"/>
      <c r="G976" s="284"/>
      <c r="H976" s="281"/>
    </row>
    <row r="977" spans="1:8" ht="12" customHeight="1" x14ac:dyDescent="0.2">
      <c r="A977" s="281"/>
      <c r="C977" s="304"/>
      <c r="D977" s="281"/>
      <c r="G977" s="284"/>
      <c r="H977" s="281"/>
    </row>
    <row r="978" spans="1:8" ht="12" customHeight="1" x14ac:dyDescent="0.2">
      <c r="A978" s="281"/>
      <c r="D978" s="281"/>
    </row>
    <row r="979" spans="1:8" ht="11.45" customHeight="1" x14ac:dyDescent="0.2">
      <c r="A979" s="283" t="s">
        <v>74</v>
      </c>
      <c r="D979" s="281"/>
      <c r="E979" s="321"/>
    </row>
    <row r="980" spans="1:8" ht="7.15" customHeight="1" x14ac:dyDescent="0.2">
      <c r="A980" s="281"/>
      <c r="B980" s="281"/>
      <c r="C980" s="281"/>
      <c r="D980" s="281"/>
      <c r="E980" s="281"/>
      <c r="F980" s="281"/>
      <c r="G980" s="281"/>
      <c r="H980" s="281"/>
    </row>
    <row r="981" spans="1:8" ht="13.15" customHeight="1" x14ac:dyDescent="0.2">
      <c r="A981" s="282" t="s">
        <v>81</v>
      </c>
      <c r="C981" s="304" t="str">
        <f>IF(OR(Compétences!$AC24="",Compétences!$AC24="incomplet",Compétences!$AC24="absent(e)"),"",Compétences!$AC24)</f>
        <v/>
      </c>
      <c r="D981" s="281" t="s">
        <v>123</v>
      </c>
      <c r="E981" s="282" t="s">
        <v>82</v>
      </c>
      <c r="G981" s="387" t="str">
        <f>IF(OR(C981="",C981="Incomplet"),"",AVERAGE(Compétences!$AC$5:$AC$39))</f>
        <v/>
      </c>
      <c r="H981" s="281" t="s">
        <v>123</v>
      </c>
    </row>
    <row r="982" spans="1:8" ht="13.9" customHeight="1" x14ac:dyDescent="0.2">
      <c r="A982" s="281"/>
      <c r="G982" s="283"/>
    </row>
    <row r="983" spans="1:8" ht="11.45" customHeight="1" x14ac:dyDescent="0.2">
      <c r="A983" s="283" t="s">
        <v>75</v>
      </c>
      <c r="D983" s="281"/>
      <c r="E983" s="321"/>
      <c r="G983" s="283"/>
    </row>
    <row r="984" spans="1:8" ht="7.15" customHeight="1" x14ac:dyDescent="0.2">
      <c r="A984" s="281"/>
      <c r="B984" s="281"/>
      <c r="C984" s="281"/>
      <c r="D984" s="281"/>
      <c r="E984" s="281"/>
      <c r="F984" s="281"/>
      <c r="G984" s="283"/>
      <c r="H984" s="281"/>
    </row>
    <row r="985" spans="1:8" ht="13.15" customHeight="1" x14ac:dyDescent="0.2">
      <c r="A985" s="282" t="s">
        <v>81</v>
      </c>
      <c r="C985" s="388" t="str">
        <f>IF(OR(Compétences!$AE24="",Compétences!$AE24="incomplet",Compétences!$AE24="absent(e)"),"",Compétences!$AE24)</f>
        <v/>
      </c>
      <c r="D985" s="281" t="s">
        <v>127</v>
      </c>
      <c r="E985" s="282" t="s">
        <v>82</v>
      </c>
      <c r="G985" s="387" t="str">
        <f>IF(OR(C985="",C985="Incomplet"),"",AVERAGE(Compétences!$AE$5:$AE$39))</f>
        <v/>
      </c>
      <c r="H985" s="281" t="s">
        <v>127</v>
      </c>
    </row>
    <row r="986" spans="1:8" ht="13.9" customHeight="1" x14ac:dyDescent="0.2">
      <c r="A986" s="281"/>
      <c r="G986" s="283"/>
    </row>
    <row r="987" spans="1:8" ht="11.45" customHeight="1" x14ac:dyDescent="0.2">
      <c r="A987" s="283" t="s">
        <v>84</v>
      </c>
      <c r="D987" s="281"/>
      <c r="E987" s="321"/>
      <c r="G987" s="283"/>
    </row>
    <row r="988" spans="1:8" ht="7.15" customHeight="1" x14ac:dyDescent="0.2">
      <c r="A988" s="281"/>
      <c r="B988" s="281"/>
      <c r="C988" s="281"/>
      <c r="D988" s="281"/>
      <c r="E988" s="281"/>
      <c r="F988" s="281"/>
      <c r="G988" s="283"/>
      <c r="H988" s="281"/>
    </row>
    <row r="989" spans="1:8" ht="13.15" customHeight="1" x14ac:dyDescent="0.2">
      <c r="A989" s="282" t="s">
        <v>81</v>
      </c>
      <c r="C989" s="304" t="str">
        <f>IF(OR(Compétences!$AG24="",Compétences!$AG24="incomplet",Compétences!$AG24="absent(e)"),"",Compétences!$AG24)</f>
        <v/>
      </c>
      <c r="D989" s="281" t="s">
        <v>128</v>
      </c>
      <c r="E989" s="282" t="s">
        <v>82</v>
      </c>
      <c r="G989" s="387" t="str">
        <f>IF(OR(C989="",C989="Incomplet"),"",AVERAGE(Compétences!$AG$5:$AG$39))</f>
        <v/>
      </c>
      <c r="H989" s="281" t="s">
        <v>128</v>
      </c>
    </row>
    <row r="990" spans="1:8" ht="13.9" customHeight="1" x14ac:dyDescent="0.2">
      <c r="A990" s="281"/>
      <c r="G990" s="283"/>
    </row>
    <row r="991" spans="1:8" ht="11.45" customHeight="1" x14ac:dyDescent="0.2">
      <c r="A991" s="283" t="s">
        <v>89</v>
      </c>
      <c r="D991" s="281"/>
      <c r="E991" s="321"/>
      <c r="G991" s="283"/>
    </row>
    <row r="992" spans="1:8" ht="7.15" customHeight="1" x14ac:dyDescent="0.2">
      <c r="A992" s="281"/>
      <c r="B992" s="281"/>
      <c r="C992" s="281"/>
      <c r="D992" s="281"/>
      <c r="E992" s="281"/>
      <c r="F992" s="281"/>
      <c r="G992" s="283"/>
      <c r="H992" s="281"/>
    </row>
    <row r="993" spans="1:8" ht="13.15" customHeight="1" x14ac:dyDescent="0.2">
      <c r="A993" s="282" t="s">
        <v>81</v>
      </c>
      <c r="C993" s="304" t="str">
        <f>IF(OR(Compétences!$AI24="",Compétences!$AI24="incomplet",Compétences!$AI24="absent(e)"),"",Compétences!$AI24)</f>
        <v/>
      </c>
      <c r="D993" s="281" t="s">
        <v>127</v>
      </c>
      <c r="E993" s="282" t="s">
        <v>82</v>
      </c>
      <c r="G993" s="387" t="str">
        <f>IF(OR(C993="",C993="Incomplet"),"",AVERAGE(Compétences!$AI$5:$AI$39))</f>
        <v/>
      </c>
      <c r="H993" s="281" t="s">
        <v>127</v>
      </c>
    </row>
    <row r="994" spans="1:8" ht="13.9" customHeight="1" x14ac:dyDescent="0.2">
      <c r="A994" s="281"/>
    </row>
    <row r="995" spans="1:8" ht="19.899999999999999" customHeight="1" x14ac:dyDescent="0.2"/>
    <row r="996" spans="1:8" ht="19.899999999999999" customHeight="1" x14ac:dyDescent="0.2"/>
    <row r="997" spans="1:8" ht="18" customHeight="1" x14ac:dyDescent="0.2"/>
    <row r="998" spans="1:8" ht="18" customHeight="1" x14ac:dyDescent="0.2"/>
    <row r="1000" spans="1:8" ht="23.45" customHeight="1" x14ac:dyDescent="0.2"/>
    <row r="1001" spans="1:8" ht="12.75" customHeight="1" x14ac:dyDescent="0.2"/>
    <row r="1002" spans="1:8" ht="12.75" customHeight="1" x14ac:dyDescent="0.2"/>
    <row r="1003" spans="1:8" ht="12.75" customHeight="1" x14ac:dyDescent="0.2">
      <c r="A1003" s="526"/>
      <c r="B1003" s="526"/>
      <c r="C1003" s="526"/>
      <c r="D1003" s="526"/>
      <c r="E1003" s="526"/>
      <c r="F1003" s="526"/>
      <c r="G1003" s="526"/>
      <c r="H1003" s="526"/>
    </row>
    <row r="1004" spans="1:8" ht="15" customHeight="1" x14ac:dyDescent="0.2">
      <c r="A1004" s="529" t="s">
        <v>78</v>
      </c>
      <c r="B1004" s="529"/>
      <c r="C1004" s="529"/>
      <c r="D1004" s="529"/>
      <c r="E1004" s="529"/>
      <c r="F1004" s="529"/>
      <c r="G1004" s="529"/>
      <c r="H1004" s="529"/>
    </row>
    <row r="1005" spans="1:8" ht="15" customHeight="1" x14ac:dyDescent="0.2">
      <c r="A1005" s="315"/>
      <c r="B1005" s="316"/>
      <c r="C1005" s="316"/>
      <c r="D1005" s="317"/>
      <c r="E1005" s="316"/>
      <c r="F1005" s="316"/>
      <c r="G1005" s="316"/>
      <c r="H1005" s="316"/>
    </row>
    <row r="1006" spans="1:8" ht="15.75" customHeight="1" x14ac:dyDescent="0.2">
      <c r="A1006" s="530" t="s">
        <v>94</v>
      </c>
      <c r="B1006" s="530"/>
      <c r="C1006" s="530"/>
      <c r="D1006" s="530"/>
      <c r="E1006" s="530"/>
      <c r="F1006" s="530"/>
      <c r="G1006" s="530"/>
      <c r="H1006" s="530"/>
    </row>
    <row r="1007" spans="1:8" ht="12.75" customHeight="1" x14ac:dyDescent="0.2">
      <c r="A1007" s="315"/>
      <c r="B1007" s="316"/>
      <c r="C1007" s="316"/>
      <c r="D1007" s="317"/>
      <c r="E1007" s="316"/>
      <c r="F1007" s="316"/>
      <c r="G1007" s="316"/>
      <c r="H1007" s="316"/>
    </row>
    <row r="1008" spans="1:8" ht="16.149999999999999" customHeight="1" x14ac:dyDescent="0.2">
      <c r="A1008" s="275" t="s">
        <v>80</v>
      </c>
      <c r="B1008" s="275" t="str">
        <f>IF('Encodage réponses Es'!$C$1="","",'Encodage réponses Es'!$C$1)</f>
        <v/>
      </c>
      <c r="C1008" s="316"/>
      <c r="D1008" s="317"/>
      <c r="E1008" s="316"/>
      <c r="F1008" s="316"/>
      <c r="G1008" s="316"/>
      <c r="H1008" s="316"/>
    </row>
    <row r="1009" spans="1:8" ht="16.899999999999999" customHeight="1" x14ac:dyDescent="0.2">
      <c r="A1009" s="275" t="s">
        <v>79</v>
      </c>
      <c r="B1009" s="275" t="str">
        <f>IF('Encodage réponses Es'!$C$2="","",'Encodage réponses Es'!$C$2)</f>
        <v/>
      </c>
      <c r="C1009" s="316"/>
      <c r="D1009" s="317"/>
      <c r="E1009" s="316"/>
      <c r="F1009" s="316"/>
      <c r="G1009" s="316"/>
      <c r="H1009" s="316"/>
    </row>
    <row r="1010" spans="1:8" ht="18" customHeight="1" x14ac:dyDescent="0.2">
      <c r="A1010" s="527" t="str">
        <f>CONCATENATE("Synthèse des résultats de l'élève : ",Compétences!$D25)</f>
        <v xml:space="preserve">Synthèse des résultats de l'élève : </v>
      </c>
      <c r="B1010" s="527"/>
      <c r="C1010" s="527"/>
      <c r="D1010" s="527"/>
      <c r="E1010" s="527"/>
      <c r="F1010" s="527"/>
      <c r="G1010" s="527"/>
      <c r="H1010" s="527"/>
    </row>
    <row r="1011" spans="1:8" ht="15.75" customHeight="1" x14ac:dyDescent="0.2">
      <c r="A1011" s="318"/>
      <c r="B1011" s="319"/>
      <c r="C1011" s="316"/>
      <c r="D1011" s="317"/>
      <c r="E1011" s="316"/>
      <c r="F1011" s="316"/>
      <c r="G1011" s="316"/>
      <c r="H1011" s="316"/>
    </row>
    <row r="1012" spans="1:8" ht="155.25" customHeight="1" x14ac:dyDescent="0.2">
      <c r="A1012" s="528" t="s">
        <v>131</v>
      </c>
      <c r="B1012" s="528"/>
      <c r="C1012" s="528"/>
      <c r="D1012" s="528"/>
      <c r="E1012" s="528"/>
      <c r="F1012" s="528"/>
      <c r="G1012" s="528"/>
      <c r="H1012" s="528"/>
    </row>
    <row r="1013" spans="1:8" ht="12.75" customHeight="1" x14ac:dyDescent="0.2">
      <c r="A1013" s="320"/>
      <c r="B1013" s="320"/>
      <c r="C1013" s="320"/>
      <c r="D1013" s="320"/>
      <c r="E1013" s="320"/>
      <c r="F1013" s="320"/>
      <c r="G1013" s="320"/>
      <c r="H1013" s="320"/>
    </row>
    <row r="1014" spans="1:8" ht="12.75" customHeight="1" x14ac:dyDescent="0.2">
      <c r="A1014" s="320"/>
      <c r="B1014" s="320"/>
      <c r="C1014" s="320"/>
      <c r="D1014" s="320"/>
      <c r="E1014" s="320"/>
      <c r="F1014" s="320"/>
      <c r="G1014" s="320"/>
      <c r="H1014" s="320"/>
    </row>
    <row r="1015" spans="1:8" ht="12" customHeight="1" x14ac:dyDescent="0.2">
      <c r="A1015" s="283" t="s">
        <v>85</v>
      </c>
      <c r="B1015" s="281"/>
      <c r="C1015" s="281"/>
      <c r="D1015" s="281"/>
      <c r="E1015" s="281"/>
      <c r="F1015" s="281"/>
      <c r="G1015" s="281"/>
      <c r="H1015" s="281"/>
    </row>
    <row r="1016" spans="1:8" ht="12" customHeight="1" x14ac:dyDescent="0.2">
      <c r="A1016" s="281"/>
      <c r="B1016" s="281"/>
      <c r="C1016" s="281"/>
      <c r="D1016" s="281"/>
      <c r="E1016" s="281"/>
      <c r="F1016" s="281"/>
      <c r="G1016" s="281"/>
      <c r="H1016" s="281"/>
    </row>
    <row r="1017" spans="1:8" ht="12" customHeight="1" x14ac:dyDescent="0.2">
      <c r="A1017" s="282" t="s">
        <v>81</v>
      </c>
      <c r="B1017" s="524" t="str">
        <f>IF(Compétences!$H25="","",Compétences!$H25)</f>
        <v/>
      </c>
      <c r="C1017" s="524"/>
      <c r="D1017" s="281" t="s">
        <v>119</v>
      </c>
      <c r="E1017" s="282" t="s">
        <v>82</v>
      </c>
      <c r="G1017" s="387" t="str">
        <f>IF(OR(B1017="",B1017="incomplet",B1017="absent(e)"),"",AVERAGE(Compétences!$H$5:$H$39))</f>
        <v/>
      </c>
      <c r="H1017" s="281" t="s">
        <v>120</v>
      </c>
    </row>
    <row r="1018" spans="1:8" ht="12" customHeight="1" x14ac:dyDescent="0.2">
      <c r="A1018" s="281"/>
      <c r="B1018" s="281"/>
      <c r="C1018" s="525" t="str">
        <f>IF(OR(B1017="",B1017="incomplet",B1017="absent(e)"),"",B1017/53)</f>
        <v/>
      </c>
      <c r="D1018" s="525"/>
      <c r="E1018" s="281"/>
      <c r="F1018" s="281"/>
      <c r="G1018" s="389"/>
      <c r="H1018" s="394" t="str">
        <f>IF(C1018="","",G1017/53)</f>
        <v/>
      </c>
    </row>
    <row r="1019" spans="1:8" ht="12" customHeight="1" x14ac:dyDescent="0.2">
      <c r="A1019" s="281"/>
      <c r="B1019" s="281"/>
      <c r="C1019" s="391"/>
      <c r="D1019" s="391"/>
      <c r="E1019" s="281"/>
      <c r="F1019" s="281"/>
      <c r="G1019" s="389"/>
      <c r="H1019" s="391"/>
    </row>
    <row r="1020" spans="1:8" ht="12" customHeight="1" x14ac:dyDescent="0.2">
      <c r="A1020" s="281" t="s">
        <v>100</v>
      </c>
      <c r="C1020" s="304" t="str">
        <f>IF(OR(Compétences!$K25="",Compétences!$K25="incomplet",Compétences!$K25="absent(e)"),"",Compétences!$K25)</f>
        <v/>
      </c>
      <c r="D1020" s="281" t="s">
        <v>124</v>
      </c>
      <c r="G1020" s="387" t="str">
        <f>IF(OR(C1020="",C1020="Incomplet"),"",AVERAGE(Compétences!$K$5:$K$39))</f>
        <v/>
      </c>
      <c r="H1020" s="281" t="s">
        <v>124</v>
      </c>
    </row>
    <row r="1021" spans="1:8" ht="12" customHeight="1" x14ac:dyDescent="0.2">
      <c r="A1021" s="281" t="s">
        <v>116</v>
      </c>
      <c r="C1021" s="304" t="str">
        <f>IF(OR(Compétences!$N25="",Compétences!$N25="incomplet",Compétences!$N25="absent(e)"),"",Compétences!$N25)</f>
        <v/>
      </c>
      <c r="D1021" s="281" t="s">
        <v>125</v>
      </c>
      <c r="G1021" s="387" t="str">
        <f>IF(OR(C1021="",C1021="Incomplet"),"",AVERAGE(Compétences!$N$5:$N$39))</f>
        <v/>
      </c>
      <c r="H1021" s="281" t="s">
        <v>125</v>
      </c>
    </row>
    <row r="1022" spans="1:8" ht="12" customHeight="1" x14ac:dyDescent="0.2">
      <c r="A1022" s="281" t="s">
        <v>69</v>
      </c>
      <c r="C1022" s="386" t="str">
        <f>IF(OR(Compétences!$Q25="",Compétences!$Q25="incomplet",Compétences!$Q25="absent(e)"),"",Compétences!$Q25)</f>
        <v/>
      </c>
      <c r="D1022" s="281" t="s">
        <v>121</v>
      </c>
      <c r="E1022" s="321"/>
      <c r="G1022" s="387" t="str">
        <f>IF(OR(C1022="",C1022="Incomplet"),"",AVERAGE(Compétences!$Q$5:$Q$39))</f>
        <v/>
      </c>
      <c r="H1022" s="281" t="s">
        <v>121</v>
      </c>
    </row>
    <row r="1023" spans="1:8" ht="12" customHeight="1" x14ac:dyDescent="0.2">
      <c r="A1023" s="281" t="s">
        <v>83</v>
      </c>
      <c r="C1023" s="304" t="str">
        <f>IF(OR(Compétences!$T25="",Compétences!$T25="incomplet",Compétences!$T25="absent(e)"),"",Compétences!$T25)</f>
        <v/>
      </c>
      <c r="D1023" s="281" t="s">
        <v>124</v>
      </c>
      <c r="E1023" s="321"/>
      <c r="G1023" s="387" t="str">
        <f>IF(OR(C1023="",C1023="Incomplet"),"",AVERAGE(Compétences!$T$5:$T$39))</f>
        <v/>
      </c>
      <c r="H1023" s="281" t="s">
        <v>124</v>
      </c>
    </row>
    <row r="1024" spans="1:8" ht="12" customHeight="1" x14ac:dyDescent="0.2">
      <c r="A1024" s="281" t="s">
        <v>117</v>
      </c>
      <c r="B1024" s="281"/>
      <c r="C1024" s="304" t="str">
        <f>IF(OR(Compétences!$W25="",Compétences!$W25="incomplet",Compétences!$W25="absent(e)"),"",Compétences!$W25)</f>
        <v/>
      </c>
      <c r="D1024" s="281" t="s">
        <v>122</v>
      </c>
      <c r="E1024" s="281"/>
      <c r="F1024" s="281"/>
      <c r="G1024" s="387" t="str">
        <f>IF(OR(C1024="",C1024="Incomplet"),"",AVERAGE(Compétences!$W$5:$W$39))</f>
        <v/>
      </c>
      <c r="H1024" s="281" t="s">
        <v>122</v>
      </c>
    </row>
    <row r="1025" spans="1:8" ht="9.6" customHeight="1" x14ac:dyDescent="0.2">
      <c r="A1025" s="281" t="s">
        <v>118</v>
      </c>
      <c r="C1025" s="304" t="str">
        <f>IF(OR(Compétences!$Z25="",Compétences!$Z25="incomplet",Compétences!$Z25="absent(e)"),"",Compétences!$Z25)</f>
        <v/>
      </c>
      <c r="D1025" s="281" t="s">
        <v>126</v>
      </c>
      <c r="G1025" s="387" t="str">
        <f>IF(OR(C1025="",C1025="Incomplet"),"",AVERAGE(Compétences!$Z$5:$Z$39))</f>
        <v/>
      </c>
      <c r="H1025" s="281" t="s">
        <v>126</v>
      </c>
    </row>
    <row r="1026" spans="1:8" ht="12" customHeight="1" x14ac:dyDescent="0.2">
      <c r="A1026" s="281"/>
      <c r="C1026" s="304"/>
      <c r="D1026" s="281"/>
      <c r="G1026" s="284"/>
      <c r="H1026" s="281"/>
    </row>
    <row r="1027" spans="1:8" ht="12" customHeight="1" x14ac:dyDescent="0.2">
      <c r="A1027" s="281"/>
      <c r="C1027" s="304"/>
      <c r="D1027" s="281"/>
      <c r="G1027" s="284"/>
      <c r="H1027" s="281"/>
    </row>
    <row r="1028" spans="1:8" ht="12" customHeight="1" x14ac:dyDescent="0.2">
      <c r="A1028" s="281"/>
      <c r="D1028" s="281"/>
    </row>
    <row r="1029" spans="1:8" ht="11.45" customHeight="1" x14ac:dyDescent="0.2">
      <c r="A1029" s="283" t="s">
        <v>74</v>
      </c>
      <c r="D1029" s="281"/>
      <c r="E1029" s="321"/>
    </row>
    <row r="1030" spans="1:8" ht="7.15" customHeight="1" x14ac:dyDescent="0.2">
      <c r="A1030" s="281"/>
      <c r="B1030" s="281"/>
      <c r="C1030" s="281"/>
      <c r="D1030" s="281"/>
      <c r="E1030" s="281"/>
      <c r="F1030" s="281"/>
      <c r="G1030" s="281"/>
      <c r="H1030" s="281"/>
    </row>
    <row r="1031" spans="1:8" ht="13.15" customHeight="1" x14ac:dyDescent="0.2">
      <c r="A1031" s="282" t="s">
        <v>81</v>
      </c>
      <c r="C1031" s="304" t="str">
        <f>IF(OR(Compétences!$AC25="",Compétences!$AC25="incomplet",Compétences!$AC25="absent(e)"),"",Compétences!$AC25)</f>
        <v/>
      </c>
      <c r="D1031" s="281" t="s">
        <v>123</v>
      </c>
      <c r="E1031" s="282" t="s">
        <v>82</v>
      </c>
      <c r="G1031" s="387" t="str">
        <f>IF(OR(C1031="",C1031="Incomplet"),"",AVERAGE(Compétences!$AC$5:$AC$39))</f>
        <v/>
      </c>
      <c r="H1031" s="281" t="s">
        <v>123</v>
      </c>
    </row>
    <row r="1032" spans="1:8" ht="13.9" customHeight="1" x14ac:dyDescent="0.2">
      <c r="A1032" s="281"/>
      <c r="G1032" s="283"/>
    </row>
    <row r="1033" spans="1:8" ht="11.45" customHeight="1" x14ac:dyDescent="0.2">
      <c r="A1033" s="283" t="s">
        <v>75</v>
      </c>
      <c r="D1033" s="281"/>
      <c r="E1033" s="321"/>
      <c r="G1033" s="283"/>
    </row>
    <row r="1034" spans="1:8" ht="7.15" customHeight="1" x14ac:dyDescent="0.2">
      <c r="A1034" s="281"/>
      <c r="B1034" s="281"/>
      <c r="C1034" s="281"/>
      <c r="D1034" s="281"/>
      <c r="E1034" s="281"/>
      <c r="F1034" s="281"/>
      <c r="G1034" s="283"/>
      <c r="H1034" s="281"/>
    </row>
    <row r="1035" spans="1:8" ht="13.15" customHeight="1" x14ac:dyDescent="0.2">
      <c r="A1035" s="282" t="s">
        <v>81</v>
      </c>
      <c r="C1035" s="388" t="str">
        <f>IF(OR(Compétences!$AE25="",Compétences!$AE25="incomplet",Compétences!$AE25="absent(e)"),"",Compétences!$AE25)</f>
        <v/>
      </c>
      <c r="D1035" s="281" t="s">
        <v>127</v>
      </c>
      <c r="E1035" s="282" t="s">
        <v>82</v>
      </c>
      <c r="G1035" s="387" t="str">
        <f>IF(OR(C1035="",C1035="Incomplet"),"",AVERAGE(Compétences!$AE$5:$AE$39))</f>
        <v/>
      </c>
      <c r="H1035" s="281" t="s">
        <v>127</v>
      </c>
    </row>
    <row r="1036" spans="1:8" ht="13.9" customHeight="1" x14ac:dyDescent="0.2">
      <c r="A1036" s="281"/>
      <c r="G1036" s="283"/>
    </row>
    <row r="1037" spans="1:8" ht="11.45" customHeight="1" x14ac:dyDescent="0.2">
      <c r="A1037" s="283" t="s">
        <v>84</v>
      </c>
      <c r="D1037" s="281"/>
      <c r="E1037" s="321"/>
      <c r="G1037" s="283"/>
    </row>
    <row r="1038" spans="1:8" ht="7.15" customHeight="1" x14ac:dyDescent="0.2">
      <c r="A1038" s="281"/>
      <c r="B1038" s="281"/>
      <c r="C1038" s="281"/>
      <c r="D1038" s="281"/>
      <c r="E1038" s="281"/>
      <c r="F1038" s="281"/>
      <c r="G1038" s="283"/>
      <c r="H1038" s="281"/>
    </row>
    <row r="1039" spans="1:8" ht="13.15" customHeight="1" x14ac:dyDescent="0.2">
      <c r="A1039" s="282" t="s">
        <v>81</v>
      </c>
      <c r="C1039" s="304" t="str">
        <f>IF(OR(Compétences!$AG25="",Compétences!$AG25="incomplet",Compétences!$AG25="absent(e)"),"",Compétences!$AG25)</f>
        <v/>
      </c>
      <c r="D1039" s="281" t="s">
        <v>128</v>
      </c>
      <c r="E1039" s="282" t="s">
        <v>82</v>
      </c>
      <c r="G1039" s="387" t="str">
        <f>IF(OR(C1039="",C1039="Incomplet"),"",AVERAGE(Compétences!$AG$5:$AG$39))</f>
        <v/>
      </c>
      <c r="H1039" s="281" t="s">
        <v>128</v>
      </c>
    </row>
    <row r="1040" spans="1:8" ht="13.9" customHeight="1" x14ac:dyDescent="0.2">
      <c r="A1040" s="281"/>
      <c r="G1040" s="283"/>
    </row>
    <row r="1041" spans="1:8" ht="11.45" customHeight="1" x14ac:dyDescent="0.2">
      <c r="A1041" s="283" t="s">
        <v>89</v>
      </c>
      <c r="D1041" s="281"/>
      <c r="E1041" s="321"/>
      <c r="G1041" s="283"/>
    </row>
    <row r="1042" spans="1:8" ht="7.15" customHeight="1" x14ac:dyDescent="0.2">
      <c r="A1042" s="281"/>
      <c r="B1042" s="281"/>
      <c r="C1042" s="281"/>
      <c r="D1042" s="281"/>
      <c r="E1042" s="281"/>
      <c r="F1042" s="281"/>
      <c r="G1042" s="283"/>
      <c r="H1042" s="281"/>
    </row>
    <row r="1043" spans="1:8" ht="13.15" customHeight="1" x14ac:dyDescent="0.2">
      <c r="A1043" s="282" t="s">
        <v>81</v>
      </c>
      <c r="C1043" s="304" t="str">
        <f>IF(OR(Compétences!$AI25="",Compétences!$AI25="incomplet",Compétences!$AI25="absent(e)"),"",Compétences!$AI25)</f>
        <v/>
      </c>
      <c r="D1043" s="281" t="s">
        <v>127</v>
      </c>
      <c r="E1043" s="282" t="s">
        <v>82</v>
      </c>
      <c r="G1043" s="387" t="str">
        <f>IF(OR(C1043="",C1043="Incomplet"),"",AVERAGE(Compétences!$AI$5:$AI$39))</f>
        <v/>
      </c>
      <c r="H1043" s="281" t="s">
        <v>127</v>
      </c>
    </row>
    <row r="1044" spans="1:8" ht="13.9" customHeight="1" x14ac:dyDescent="0.2">
      <c r="A1044" s="281"/>
    </row>
    <row r="1045" spans="1:8" ht="19.899999999999999" customHeight="1" x14ac:dyDescent="0.2"/>
    <row r="1046" spans="1:8" ht="19.899999999999999" customHeight="1" x14ac:dyDescent="0.2"/>
    <row r="1047" spans="1:8" ht="18" customHeight="1" x14ac:dyDescent="0.2"/>
    <row r="1048" spans="1:8" ht="18" customHeight="1" x14ac:dyDescent="0.2"/>
    <row r="1050" spans="1:8" ht="23.45" customHeight="1" x14ac:dyDescent="0.2"/>
    <row r="1051" spans="1:8" ht="12.75" customHeight="1" x14ac:dyDescent="0.2"/>
    <row r="1052" spans="1:8" ht="12.75" customHeight="1" x14ac:dyDescent="0.2"/>
    <row r="1053" spans="1:8" ht="12.75" customHeight="1" x14ac:dyDescent="0.2">
      <c r="A1053" s="526"/>
      <c r="B1053" s="526"/>
      <c r="C1053" s="526"/>
      <c r="D1053" s="526"/>
      <c r="E1053" s="526"/>
      <c r="F1053" s="526"/>
      <c r="G1053" s="526"/>
      <c r="H1053" s="526"/>
    </row>
    <row r="1054" spans="1:8" ht="15" customHeight="1" x14ac:dyDescent="0.2">
      <c r="A1054" s="529" t="s">
        <v>78</v>
      </c>
      <c r="B1054" s="529"/>
      <c r="C1054" s="529"/>
      <c r="D1054" s="529"/>
      <c r="E1054" s="529"/>
      <c r="F1054" s="529"/>
      <c r="G1054" s="529"/>
      <c r="H1054" s="529"/>
    </row>
    <row r="1055" spans="1:8" ht="15" customHeight="1" x14ac:dyDescent="0.2">
      <c r="A1055" s="315"/>
      <c r="B1055" s="316"/>
      <c r="C1055" s="316"/>
      <c r="D1055" s="317"/>
      <c r="E1055" s="316"/>
      <c r="F1055" s="316"/>
      <c r="G1055" s="316"/>
      <c r="H1055" s="316"/>
    </row>
    <row r="1056" spans="1:8" ht="15.75" customHeight="1" x14ac:dyDescent="0.2">
      <c r="A1056" s="530" t="s">
        <v>94</v>
      </c>
      <c r="B1056" s="530"/>
      <c r="C1056" s="530"/>
      <c r="D1056" s="530"/>
      <c r="E1056" s="530"/>
      <c r="F1056" s="530"/>
      <c r="G1056" s="530"/>
      <c r="H1056" s="530"/>
    </row>
    <row r="1057" spans="1:8" ht="12.75" customHeight="1" x14ac:dyDescent="0.2">
      <c r="A1057" s="315"/>
      <c r="B1057" s="316"/>
      <c r="C1057" s="316"/>
      <c r="D1057" s="317"/>
      <c r="E1057" s="316"/>
      <c r="F1057" s="316"/>
      <c r="G1057" s="316"/>
      <c r="H1057" s="316"/>
    </row>
    <row r="1058" spans="1:8" ht="16.149999999999999" customHeight="1" x14ac:dyDescent="0.2">
      <c r="A1058" s="275" t="s">
        <v>80</v>
      </c>
      <c r="B1058" s="275" t="str">
        <f>IF('Encodage réponses Es'!$C$1="","",'Encodage réponses Es'!$C$1)</f>
        <v/>
      </c>
      <c r="C1058" s="316"/>
      <c r="D1058" s="317"/>
      <c r="E1058" s="316"/>
      <c r="F1058" s="316"/>
      <c r="G1058" s="316"/>
      <c r="H1058" s="316"/>
    </row>
    <row r="1059" spans="1:8" ht="16.899999999999999" customHeight="1" x14ac:dyDescent="0.2">
      <c r="A1059" s="275" t="s">
        <v>79</v>
      </c>
      <c r="B1059" s="275" t="str">
        <f>IF('Encodage réponses Es'!$C$2="","",'Encodage réponses Es'!$C$2)</f>
        <v/>
      </c>
      <c r="C1059" s="316"/>
      <c r="D1059" s="317"/>
      <c r="E1059" s="316"/>
      <c r="F1059" s="316"/>
      <c r="G1059" s="316"/>
      <c r="H1059" s="316"/>
    </row>
    <row r="1060" spans="1:8" ht="18" customHeight="1" x14ac:dyDescent="0.2">
      <c r="A1060" s="527" t="str">
        <f>CONCATENATE("Synthèse des résultats de l'élève : ",Compétences!$D26)</f>
        <v xml:space="preserve">Synthèse des résultats de l'élève : </v>
      </c>
      <c r="B1060" s="527"/>
      <c r="C1060" s="527"/>
      <c r="D1060" s="527"/>
      <c r="E1060" s="527"/>
      <c r="F1060" s="527"/>
      <c r="G1060" s="527"/>
      <c r="H1060" s="527"/>
    </row>
    <row r="1061" spans="1:8" ht="15.75" customHeight="1" x14ac:dyDescent="0.2">
      <c r="A1061" s="318"/>
      <c r="B1061" s="319"/>
      <c r="C1061" s="316"/>
      <c r="D1061" s="317"/>
      <c r="E1061" s="316"/>
      <c r="F1061" s="316"/>
      <c r="G1061" s="316"/>
      <c r="H1061" s="316"/>
    </row>
    <row r="1062" spans="1:8" ht="155.25" customHeight="1" x14ac:dyDescent="0.2">
      <c r="A1062" s="528" t="s">
        <v>135</v>
      </c>
      <c r="B1062" s="528"/>
      <c r="C1062" s="528"/>
      <c r="D1062" s="528"/>
      <c r="E1062" s="528"/>
      <c r="F1062" s="528"/>
      <c r="G1062" s="528"/>
      <c r="H1062" s="528"/>
    </row>
    <row r="1063" spans="1:8" ht="12.75" customHeight="1" x14ac:dyDescent="0.2">
      <c r="A1063" s="320"/>
      <c r="B1063" s="320"/>
      <c r="C1063" s="320"/>
      <c r="D1063" s="320"/>
      <c r="E1063" s="320"/>
      <c r="F1063" s="320"/>
      <c r="G1063" s="320"/>
      <c r="H1063" s="320"/>
    </row>
    <row r="1064" spans="1:8" ht="12.75" customHeight="1" x14ac:dyDescent="0.2">
      <c r="A1064" s="320"/>
      <c r="B1064" s="320"/>
      <c r="C1064" s="320"/>
      <c r="D1064" s="320"/>
      <c r="E1064" s="320"/>
      <c r="F1064" s="320"/>
      <c r="G1064" s="320"/>
      <c r="H1064" s="320"/>
    </row>
    <row r="1065" spans="1:8" ht="12" customHeight="1" x14ac:dyDescent="0.2">
      <c r="A1065" s="283" t="s">
        <v>85</v>
      </c>
      <c r="B1065" s="281"/>
      <c r="C1065" s="281"/>
      <c r="D1065" s="281"/>
      <c r="E1065" s="281"/>
      <c r="F1065" s="281"/>
      <c r="G1065" s="281"/>
      <c r="H1065" s="281"/>
    </row>
    <row r="1066" spans="1:8" ht="12" customHeight="1" x14ac:dyDescent="0.2">
      <c r="A1066" s="281"/>
      <c r="B1066" s="281"/>
      <c r="C1066" s="281"/>
      <c r="D1066" s="281"/>
      <c r="E1066" s="281"/>
      <c r="F1066" s="281"/>
      <c r="G1066" s="281"/>
      <c r="H1066" s="281"/>
    </row>
    <row r="1067" spans="1:8" ht="12" customHeight="1" x14ac:dyDescent="0.2">
      <c r="A1067" s="282" t="s">
        <v>81</v>
      </c>
      <c r="B1067" s="524" t="str">
        <f>IF(Compétences!$H26="","",Compétences!$H26)</f>
        <v/>
      </c>
      <c r="C1067" s="524"/>
      <c r="D1067" s="281" t="s">
        <v>119</v>
      </c>
      <c r="E1067" s="282" t="s">
        <v>82</v>
      </c>
      <c r="G1067" s="387" t="str">
        <f>IF(OR(B1067="",B1067="incomplet",B1067="absent(e)"),"",AVERAGE(Compétences!$H$5:$H$39))</f>
        <v/>
      </c>
      <c r="H1067" s="281" t="s">
        <v>120</v>
      </c>
    </row>
    <row r="1068" spans="1:8" ht="12" customHeight="1" x14ac:dyDescent="0.2">
      <c r="A1068" s="281"/>
      <c r="B1068" s="281"/>
      <c r="C1068" s="525" t="str">
        <f>IF(OR(B1067="",B1067="incomplet",B1067="absent(e)"),"",B1067/53)</f>
        <v/>
      </c>
      <c r="D1068" s="525"/>
      <c r="E1068" s="281"/>
      <c r="F1068" s="281"/>
      <c r="G1068" s="389"/>
      <c r="H1068" s="394" t="str">
        <f>IF(C1068="","",G1067/53)</f>
        <v/>
      </c>
    </row>
    <row r="1069" spans="1:8" ht="12" customHeight="1" x14ac:dyDescent="0.2">
      <c r="A1069" s="281"/>
      <c r="B1069" s="281"/>
      <c r="C1069" s="391"/>
      <c r="D1069" s="391"/>
      <c r="E1069" s="281"/>
      <c r="F1069" s="281"/>
      <c r="G1069" s="389"/>
      <c r="H1069" s="391"/>
    </row>
    <row r="1070" spans="1:8" ht="12" customHeight="1" x14ac:dyDescent="0.2">
      <c r="A1070" s="281" t="s">
        <v>100</v>
      </c>
      <c r="C1070" s="304" t="str">
        <f>IF(OR(Compétences!$K26="",Compétences!$K26="incomplet",Compétences!$K26="absent(e)"),"",Compétences!$K26)</f>
        <v/>
      </c>
      <c r="D1070" s="281" t="s">
        <v>124</v>
      </c>
      <c r="G1070" s="387" t="str">
        <f>IF(OR(C1070="",C1070="Incomplet"),"",AVERAGE(Compétences!$K$5:$K$39))</f>
        <v/>
      </c>
      <c r="H1070" s="281" t="s">
        <v>124</v>
      </c>
    </row>
    <row r="1071" spans="1:8" ht="12" customHeight="1" x14ac:dyDescent="0.2">
      <c r="A1071" s="281" t="s">
        <v>116</v>
      </c>
      <c r="C1071" s="304" t="str">
        <f>IF(OR(Compétences!$N26="",Compétences!$N26="incomplet",Compétences!$N26="absent(e)"),"",Compétences!$N26)</f>
        <v/>
      </c>
      <c r="D1071" s="281" t="s">
        <v>125</v>
      </c>
      <c r="G1071" s="387" t="str">
        <f>IF(OR(C1071="",C1071="Incomplet"),"",AVERAGE(Compétences!$N$5:$N$39))</f>
        <v/>
      </c>
      <c r="H1071" s="281" t="s">
        <v>125</v>
      </c>
    </row>
    <row r="1072" spans="1:8" ht="12" customHeight="1" x14ac:dyDescent="0.2">
      <c r="A1072" s="281" t="s">
        <v>69</v>
      </c>
      <c r="C1072" s="386" t="str">
        <f>IF(OR(Compétences!$Q26="",Compétences!$Q26="incomplet",Compétences!$Q26="absent(e)"),"",Compétences!$Q26)</f>
        <v/>
      </c>
      <c r="D1072" s="281" t="s">
        <v>121</v>
      </c>
      <c r="E1072" s="321"/>
      <c r="G1072" s="387" t="str">
        <f>IF(OR(C1072="",C1072="Incomplet"),"",AVERAGE(Compétences!$Q$5:$Q$39))</f>
        <v/>
      </c>
      <c r="H1072" s="281" t="s">
        <v>121</v>
      </c>
    </row>
    <row r="1073" spans="1:8" ht="12" customHeight="1" x14ac:dyDescent="0.2">
      <c r="A1073" s="281" t="s">
        <v>83</v>
      </c>
      <c r="C1073" s="304" t="str">
        <f>IF(OR(Compétences!$T26="",Compétences!$T26="incomplet",Compétences!$T26="absent(e)"),"",Compétences!$T26)</f>
        <v/>
      </c>
      <c r="D1073" s="281" t="s">
        <v>124</v>
      </c>
      <c r="E1073" s="321"/>
      <c r="G1073" s="387" t="str">
        <f>IF(OR(C1073="",C1073="Incomplet"),"",AVERAGE(Compétences!$T$5:$T$39))</f>
        <v/>
      </c>
      <c r="H1073" s="281" t="s">
        <v>124</v>
      </c>
    </row>
    <row r="1074" spans="1:8" ht="12" customHeight="1" x14ac:dyDescent="0.2">
      <c r="A1074" s="281" t="s">
        <v>117</v>
      </c>
      <c r="B1074" s="281"/>
      <c r="C1074" s="304" t="str">
        <f>IF(OR(Compétences!$W26="",Compétences!$W26="incomplet",Compétences!$W26="absent(e)"),"",Compétences!$W26)</f>
        <v/>
      </c>
      <c r="D1074" s="281" t="s">
        <v>122</v>
      </c>
      <c r="E1074" s="281"/>
      <c r="F1074" s="281"/>
      <c r="G1074" s="387" t="str">
        <f>IF(OR(C1074="",C1074="Incomplet"),"",AVERAGE(Compétences!$W$5:$W$39))</f>
        <v/>
      </c>
      <c r="H1074" s="281" t="s">
        <v>122</v>
      </c>
    </row>
    <row r="1075" spans="1:8" ht="9.6" customHeight="1" x14ac:dyDescent="0.2">
      <c r="A1075" s="281" t="s">
        <v>118</v>
      </c>
      <c r="C1075" s="304" t="str">
        <f>IF(OR(Compétences!$Z26="",Compétences!$Z26="incomplet",Compétences!$Z26="absent(e)"),"",Compétences!$Z26)</f>
        <v/>
      </c>
      <c r="D1075" s="281" t="s">
        <v>126</v>
      </c>
      <c r="G1075" s="387" t="str">
        <f>IF(OR(C1075="",C1075="Incomplet"),"",AVERAGE(Compétences!$Z$5:$Z$39))</f>
        <v/>
      </c>
      <c r="H1075" s="281" t="s">
        <v>126</v>
      </c>
    </row>
    <row r="1076" spans="1:8" ht="12" customHeight="1" x14ac:dyDescent="0.2">
      <c r="A1076" s="281"/>
      <c r="C1076" s="304"/>
      <c r="D1076" s="281"/>
      <c r="G1076" s="284"/>
      <c r="H1076" s="281"/>
    </row>
    <row r="1077" spans="1:8" ht="12" customHeight="1" x14ac:dyDescent="0.2">
      <c r="A1077" s="281"/>
      <c r="C1077" s="304"/>
      <c r="D1077" s="281"/>
      <c r="G1077" s="284"/>
      <c r="H1077" s="281"/>
    </row>
    <row r="1078" spans="1:8" ht="12" customHeight="1" x14ac:dyDescent="0.2">
      <c r="A1078" s="281"/>
      <c r="D1078" s="281"/>
    </row>
    <row r="1079" spans="1:8" ht="11.45" customHeight="1" x14ac:dyDescent="0.2">
      <c r="A1079" s="283" t="s">
        <v>74</v>
      </c>
      <c r="D1079" s="281"/>
      <c r="E1079" s="321"/>
    </row>
    <row r="1080" spans="1:8" ht="7.15" customHeight="1" x14ac:dyDescent="0.2">
      <c r="A1080" s="281"/>
      <c r="B1080" s="281"/>
      <c r="C1080" s="281"/>
      <c r="D1080" s="281"/>
      <c r="E1080" s="281"/>
      <c r="F1080" s="281"/>
      <c r="G1080" s="281"/>
      <c r="H1080" s="281"/>
    </row>
    <row r="1081" spans="1:8" ht="13.15" customHeight="1" x14ac:dyDescent="0.2">
      <c r="A1081" s="282" t="s">
        <v>81</v>
      </c>
      <c r="C1081" s="304" t="str">
        <f>IF(OR(Compétences!$AC26="",Compétences!$AC26="incomplet",Compétences!$AC26="absent(e)"),"",Compétences!$AC26)</f>
        <v/>
      </c>
      <c r="D1081" s="281" t="s">
        <v>123</v>
      </c>
      <c r="E1081" s="282" t="s">
        <v>82</v>
      </c>
      <c r="G1081" s="387" t="str">
        <f>IF(OR(C1081="",C1081="Incomplet"),"",AVERAGE(Compétences!$AC$5:$AC$39))</f>
        <v/>
      </c>
      <c r="H1081" s="281" t="s">
        <v>123</v>
      </c>
    </row>
    <row r="1082" spans="1:8" ht="13.9" customHeight="1" x14ac:dyDescent="0.2">
      <c r="A1082" s="281"/>
      <c r="G1082" s="283"/>
    </row>
    <row r="1083" spans="1:8" ht="11.45" customHeight="1" x14ac:dyDescent="0.2">
      <c r="A1083" s="283" t="s">
        <v>75</v>
      </c>
      <c r="D1083" s="281"/>
      <c r="E1083" s="321"/>
      <c r="G1083" s="283"/>
    </row>
    <row r="1084" spans="1:8" ht="7.15" customHeight="1" x14ac:dyDescent="0.2">
      <c r="A1084" s="281"/>
      <c r="B1084" s="281"/>
      <c r="C1084" s="281"/>
      <c r="D1084" s="281"/>
      <c r="E1084" s="281"/>
      <c r="F1084" s="281"/>
      <c r="G1084" s="283"/>
      <c r="H1084" s="281"/>
    </row>
    <row r="1085" spans="1:8" ht="13.15" customHeight="1" x14ac:dyDescent="0.2">
      <c r="A1085" s="282" t="s">
        <v>81</v>
      </c>
      <c r="C1085" s="388" t="str">
        <f>IF(OR(Compétences!$AE26="",Compétences!$AE26="incomplet",Compétences!$AE26="absent(e)"),"",Compétences!$AE26)</f>
        <v/>
      </c>
      <c r="D1085" s="281" t="s">
        <v>127</v>
      </c>
      <c r="E1085" s="282" t="s">
        <v>82</v>
      </c>
      <c r="G1085" s="387" t="str">
        <f>IF(OR(C1085="",C1085="Incomplet"),"",AVERAGE(Compétences!$AE$5:$AE$39))</f>
        <v/>
      </c>
      <c r="H1085" s="281" t="s">
        <v>127</v>
      </c>
    </row>
    <row r="1086" spans="1:8" ht="13.9" customHeight="1" x14ac:dyDescent="0.2">
      <c r="A1086" s="281"/>
      <c r="G1086" s="283"/>
    </row>
    <row r="1087" spans="1:8" ht="11.45" customHeight="1" x14ac:dyDescent="0.2">
      <c r="A1087" s="283" t="s">
        <v>84</v>
      </c>
      <c r="D1087" s="281"/>
      <c r="E1087" s="321"/>
      <c r="G1087" s="283"/>
    </row>
    <row r="1088" spans="1:8" ht="7.15" customHeight="1" x14ac:dyDescent="0.2">
      <c r="A1088" s="281"/>
      <c r="B1088" s="281"/>
      <c r="C1088" s="281"/>
      <c r="D1088" s="281"/>
      <c r="E1088" s="281"/>
      <c r="F1088" s="281"/>
      <c r="G1088" s="283"/>
      <c r="H1088" s="281"/>
    </row>
    <row r="1089" spans="1:8" ht="13.15" customHeight="1" x14ac:dyDescent="0.2">
      <c r="A1089" s="282" t="s">
        <v>81</v>
      </c>
      <c r="C1089" s="304" t="str">
        <f>IF(OR(Compétences!$AG26="",Compétences!$AG26="incomplet",Compétences!$AG26="absent(e)"),"",Compétences!$AG26)</f>
        <v/>
      </c>
      <c r="D1089" s="281" t="s">
        <v>128</v>
      </c>
      <c r="E1089" s="282" t="s">
        <v>82</v>
      </c>
      <c r="G1089" s="387" t="str">
        <f>IF(OR(C1089="",C1089="Incomplet"),"",AVERAGE(Compétences!$AG$5:$AG$39))</f>
        <v/>
      </c>
      <c r="H1089" s="281" t="s">
        <v>128</v>
      </c>
    </row>
    <row r="1090" spans="1:8" ht="13.9" customHeight="1" x14ac:dyDescent="0.2">
      <c r="A1090" s="281"/>
      <c r="G1090" s="283"/>
    </row>
    <row r="1091" spans="1:8" ht="11.45" customHeight="1" x14ac:dyDescent="0.2">
      <c r="A1091" s="283" t="s">
        <v>89</v>
      </c>
      <c r="D1091" s="281"/>
      <c r="E1091" s="321"/>
      <c r="G1091" s="283"/>
    </row>
    <row r="1092" spans="1:8" ht="7.15" customHeight="1" x14ac:dyDescent="0.2">
      <c r="A1092" s="281"/>
      <c r="B1092" s="281"/>
      <c r="C1092" s="281"/>
      <c r="D1092" s="281"/>
      <c r="E1092" s="281"/>
      <c r="F1092" s="281"/>
      <c r="G1092" s="283"/>
      <c r="H1092" s="281"/>
    </row>
    <row r="1093" spans="1:8" ht="13.15" customHeight="1" x14ac:dyDescent="0.2">
      <c r="A1093" s="282" t="s">
        <v>81</v>
      </c>
      <c r="C1093" s="304" t="str">
        <f>IF(OR(Compétences!$AI26="",Compétences!$AI26="incomplet",Compétences!$AI26="absent(e)"),"",Compétences!$AI26)</f>
        <v/>
      </c>
      <c r="D1093" s="281" t="s">
        <v>127</v>
      </c>
      <c r="E1093" s="282" t="s">
        <v>82</v>
      </c>
      <c r="G1093" s="387" t="str">
        <f>IF(OR(C1093="",C1093="Incomplet"),"",AVERAGE(Compétences!$AI$5:$AI$39))</f>
        <v/>
      </c>
      <c r="H1093" s="281" t="s">
        <v>127</v>
      </c>
    </row>
    <row r="1094" spans="1:8" ht="13.9" customHeight="1" x14ac:dyDescent="0.2">
      <c r="A1094" s="281"/>
    </row>
    <row r="1095" spans="1:8" ht="19.899999999999999" customHeight="1" x14ac:dyDescent="0.2"/>
    <row r="1096" spans="1:8" ht="19.899999999999999" customHeight="1" x14ac:dyDescent="0.2"/>
    <row r="1097" spans="1:8" ht="18" customHeight="1" x14ac:dyDescent="0.2"/>
    <row r="1098" spans="1:8" ht="18" customHeight="1" x14ac:dyDescent="0.2"/>
    <row r="1100" spans="1:8" ht="23.45" customHeight="1" x14ac:dyDescent="0.2"/>
    <row r="1101" spans="1:8" ht="12.75" customHeight="1" x14ac:dyDescent="0.2"/>
    <row r="1102" spans="1:8" ht="12.75" customHeight="1" x14ac:dyDescent="0.2"/>
    <row r="1103" spans="1:8" ht="12.75" customHeight="1" x14ac:dyDescent="0.2">
      <c r="A1103" s="526"/>
      <c r="B1103" s="526"/>
      <c r="C1103" s="526"/>
      <c r="D1103" s="526"/>
      <c r="E1103" s="526"/>
      <c r="F1103" s="526"/>
      <c r="G1103" s="526"/>
      <c r="H1103" s="526"/>
    </row>
    <row r="1104" spans="1:8" ht="15" customHeight="1" x14ac:dyDescent="0.2">
      <c r="A1104" s="529" t="s">
        <v>78</v>
      </c>
      <c r="B1104" s="529"/>
      <c r="C1104" s="529"/>
      <c r="D1104" s="529"/>
      <c r="E1104" s="529"/>
      <c r="F1104" s="529"/>
      <c r="G1104" s="529"/>
      <c r="H1104" s="529"/>
    </row>
    <row r="1105" spans="1:8" ht="15" customHeight="1" x14ac:dyDescent="0.2">
      <c r="A1105" s="315"/>
      <c r="B1105" s="316"/>
      <c r="C1105" s="316"/>
      <c r="D1105" s="317"/>
      <c r="E1105" s="316"/>
      <c r="F1105" s="316"/>
      <c r="G1105" s="316"/>
      <c r="H1105" s="316"/>
    </row>
    <row r="1106" spans="1:8" ht="15.75" customHeight="1" x14ac:dyDescent="0.2">
      <c r="A1106" s="530" t="s">
        <v>94</v>
      </c>
      <c r="B1106" s="530"/>
      <c r="C1106" s="530"/>
      <c r="D1106" s="530"/>
      <c r="E1106" s="530"/>
      <c r="F1106" s="530"/>
      <c r="G1106" s="530"/>
      <c r="H1106" s="530"/>
    </row>
    <row r="1107" spans="1:8" ht="12.75" customHeight="1" x14ac:dyDescent="0.2">
      <c r="A1107" s="315"/>
      <c r="B1107" s="316"/>
      <c r="C1107" s="316"/>
      <c r="D1107" s="317"/>
      <c r="E1107" s="316"/>
      <c r="F1107" s="316"/>
      <c r="G1107" s="316"/>
      <c r="H1107" s="316"/>
    </row>
    <row r="1108" spans="1:8" ht="16.149999999999999" customHeight="1" x14ac:dyDescent="0.2">
      <c r="A1108" s="275" t="s">
        <v>80</v>
      </c>
      <c r="B1108" s="275" t="str">
        <f>IF('Encodage réponses Es'!$C$1="","",'Encodage réponses Es'!$C$1)</f>
        <v/>
      </c>
      <c r="C1108" s="316"/>
      <c r="D1108" s="317"/>
      <c r="E1108" s="316"/>
      <c r="F1108" s="316"/>
      <c r="G1108" s="316"/>
      <c r="H1108" s="316"/>
    </row>
    <row r="1109" spans="1:8" ht="16.899999999999999" customHeight="1" x14ac:dyDescent="0.2">
      <c r="A1109" s="275" t="s">
        <v>79</v>
      </c>
      <c r="B1109" s="275" t="str">
        <f>IF('Encodage réponses Es'!$C$2="","",'Encodage réponses Es'!$C$2)</f>
        <v/>
      </c>
      <c r="C1109" s="316"/>
      <c r="D1109" s="317"/>
      <c r="E1109" s="316"/>
      <c r="F1109" s="316"/>
      <c r="G1109" s="316"/>
      <c r="H1109" s="316"/>
    </row>
    <row r="1110" spans="1:8" ht="18" customHeight="1" x14ac:dyDescent="0.2">
      <c r="A1110" s="527" t="str">
        <f>CONCATENATE("Synthèse des résultats de l'élève : ",Compétences!$D27)</f>
        <v xml:space="preserve">Synthèse des résultats de l'élève : </v>
      </c>
      <c r="B1110" s="527"/>
      <c r="C1110" s="527"/>
      <c r="D1110" s="527"/>
      <c r="E1110" s="527"/>
      <c r="F1110" s="527"/>
      <c r="G1110" s="527"/>
      <c r="H1110" s="527"/>
    </row>
    <row r="1111" spans="1:8" ht="15.75" customHeight="1" x14ac:dyDescent="0.2">
      <c r="A1111" s="318"/>
      <c r="B1111" s="319"/>
      <c r="C1111" s="316"/>
      <c r="D1111" s="317"/>
      <c r="E1111" s="316"/>
      <c r="F1111" s="316"/>
      <c r="G1111" s="316"/>
      <c r="H1111" s="316"/>
    </row>
    <row r="1112" spans="1:8" ht="155.25" customHeight="1" x14ac:dyDescent="0.2">
      <c r="A1112" s="528" t="s">
        <v>131</v>
      </c>
      <c r="B1112" s="528"/>
      <c r="C1112" s="528"/>
      <c r="D1112" s="528"/>
      <c r="E1112" s="528"/>
      <c r="F1112" s="528"/>
      <c r="G1112" s="528"/>
      <c r="H1112" s="528"/>
    </row>
    <row r="1113" spans="1:8" ht="12.75" customHeight="1" x14ac:dyDescent="0.2">
      <c r="A1113" s="320"/>
      <c r="B1113" s="320"/>
      <c r="C1113" s="320"/>
      <c r="D1113" s="320"/>
      <c r="E1113" s="320"/>
      <c r="F1113" s="320"/>
      <c r="G1113" s="320"/>
      <c r="H1113" s="320"/>
    </row>
    <row r="1114" spans="1:8" ht="12.75" customHeight="1" x14ac:dyDescent="0.2">
      <c r="A1114" s="320"/>
      <c r="B1114" s="320"/>
      <c r="C1114" s="320"/>
      <c r="D1114" s="320"/>
      <c r="E1114" s="320"/>
      <c r="F1114" s="320"/>
      <c r="G1114" s="320"/>
      <c r="H1114" s="320"/>
    </row>
    <row r="1115" spans="1:8" ht="12" customHeight="1" x14ac:dyDescent="0.2">
      <c r="A1115" s="283" t="s">
        <v>85</v>
      </c>
      <c r="B1115" s="281"/>
      <c r="C1115" s="281"/>
      <c r="D1115" s="281"/>
      <c r="E1115" s="281"/>
      <c r="F1115" s="281"/>
      <c r="G1115" s="281"/>
      <c r="H1115" s="281"/>
    </row>
    <row r="1116" spans="1:8" ht="12" customHeight="1" x14ac:dyDescent="0.2">
      <c r="A1116" s="281"/>
      <c r="B1116" s="281"/>
      <c r="C1116" s="281"/>
      <c r="D1116" s="281"/>
      <c r="E1116" s="281"/>
      <c r="F1116" s="281"/>
      <c r="G1116" s="281"/>
      <c r="H1116" s="281"/>
    </row>
    <row r="1117" spans="1:8" ht="12" customHeight="1" x14ac:dyDescent="0.2">
      <c r="A1117" s="282" t="s">
        <v>81</v>
      </c>
      <c r="B1117" s="524" t="str">
        <f>IF(Compétences!$H27="","",Compétences!$H27)</f>
        <v/>
      </c>
      <c r="C1117" s="524"/>
      <c r="D1117" s="281" t="s">
        <v>119</v>
      </c>
      <c r="E1117" s="282" t="s">
        <v>82</v>
      </c>
      <c r="G1117" s="387" t="str">
        <f>IF(OR(B1117="",B1117="incomplet",B1117="absent(e)"),"",AVERAGE(Compétences!$H$5:$H$39))</f>
        <v/>
      </c>
      <c r="H1117" s="281" t="s">
        <v>120</v>
      </c>
    </row>
    <row r="1118" spans="1:8" ht="12" customHeight="1" x14ac:dyDescent="0.2">
      <c r="A1118" s="281"/>
      <c r="B1118" s="281"/>
      <c r="C1118" s="525" t="str">
        <f>IF(OR(B1117="",B1117="incomplet",B1117="absent(e)"),"",B1117/53)</f>
        <v/>
      </c>
      <c r="D1118" s="525"/>
      <c r="E1118" s="281"/>
      <c r="F1118" s="281"/>
      <c r="G1118" s="389"/>
      <c r="H1118" s="394" t="str">
        <f>IF(C1118="","",G1117/53)</f>
        <v/>
      </c>
    </row>
    <row r="1119" spans="1:8" ht="12" customHeight="1" x14ac:dyDescent="0.2">
      <c r="A1119" s="281"/>
      <c r="B1119" s="281"/>
      <c r="C1119" s="391"/>
      <c r="D1119" s="391"/>
      <c r="E1119" s="281"/>
      <c r="F1119" s="281"/>
      <c r="G1119" s="389"/>
      <c r="H1119" s="391"/>
    </row>
    <row r="1120" spans="1:8" ht="12" customHeight="1" x14ac:dyDescent="0.2">
      <c r="A1120" s="281" t="s">
        <v>100</v>
      </c>
      <c r="C1120" s="304" t="str">
        <f>IF(OR(Compétences!$K27="",Compétences!$K27="incomplet",Compétences!$K27="absent(e)"),"",Compétences!$K27)</f>
        <v/>
      </c>
      <c r="D1120" s="281" t="s">
        <v>124</v>
      </c>
      <c r="G1120" s="387" t="str">
        <f>IF(OR(C1120="",C1120="Incomplet"),"",AVERAGE(Compétences!$K$5:$K$39))</f>
        <v/>
      </c>
      <c r="H1120" s="281" t="s">
        <v>124</v>
      </c>
    </row>
    <row r="1121" spans="1:8" ht="12" customHeight="1" x14ac:dyDescent="0.2">
      <c r="A1121" s="281" t="s">
        <v>116</v>
      </c>
      <c r="C1121" s="304" t="str">
        <f>IF(OR(Compétences!$N27="",Compétences!$N27="incomplet",Compétences!$N27="absent(e)"),"",Compétences!$N27)</f>
        <v/>
      </c>
      <c r="D1121" s="281" t="s">
        <v>125</v>
      </c>
      <c r="G1121" s="387" t="str">
        <f>IF(OR(C1121="",C1121="Incomplet"),"",AVERAGE(Compétences!$N$5:$N$39))</f>
        <v/>
      </c>
      <c r="H1121" s="281" t="s">
        <v>125</v>
      </c>
    </row>
    <row r="1122" spans="1:8" ht="12" customHeight="1" x14ac:dyDescent="0.2">
      <c r="A1122" s="281" t="s">
        <v>69</v>
      </c>
      <c r="C1122" s="386" t="str">
        <f>IF(OR(Compétences!$Q27="",Compétences!$Q27="incomplet",Compétences!$Q27="absent(e)"),"",Compétences!$Q27)</f>
        <v/>
      </c>
      <c r="D1122" s="281" t="s">
        <v>121</v>
      </c>
      <c r="E1122" s="321"/>
      <c r="G1122" s="387" t="str">
        <f>IF(OR(C1122="",C1122="Incomplet"),"",AVERAGE(Compétences!$Q$5:$Q$39))</f>
        <v/>
      </c>
      <c r="H1122" s="281" t="s">
        <v>121</v>
      </c>
    </row>
    <row r="1123" spans="1:8" ht="12" customHeight="1" x14ac:dyDescent="0.2">
      <c r="A1123" s="281" t="s">
        <v>83</v>
      </c>
      <c r="C1123" s="304" t="str">
        <f>IF(OR(Compétences!$T27="",Compétences!$T27="incomplet",Compétences!$T27="absent(e)"),"",Compétences!$T27)</f>
        <v/>
      </c>
      <c r="D1123" s="281" t="s">
        <v>124</v>
      </c>
      <c r="E1123" s="321"/>
      <c r="G1123" s="387" t="str">
        <f>IF(OR(C1123="",C1123="Incomplet"),"",AVERAGE(Compétences!$T$5:$T$39))</f>
        <v/>
      </c>
      <c r="H1123" s="281" t="s">
        <v>124</v>
      </c>
    </row>
    <row r="1124" spans="1:8" ht="12" customHeight="1" x14ac:dyDescent="0.2">
      <c r="A1124" s="281" t="s">
        <v>117</v>
      </c>
      <c r="B1124" s="281"/>
      <c r="C1124" s="304" t="str">
        <f>IF(OR(Compétences!$W27="",Compétences!$W27="incomplet",Compétences!$W27="absent(e)"),"",Compétences!$W27)</f>
        <v/>
      </c>
      <c r="D1124" s="281" t="s">
        <v>122</v>
      </c>
      <c r="E1124" s="281"/>
      <c r="F1124" s="281"/>
      <c r="G1124" s="387" t="str">
        <f>IF(OR(C1124="",C1124="Incomplet"),"",AVERAGE(Compétences!$W$5:$W$39))</f>
        <v/>
      </c>
      <c r="H1124" s="281" t="s">
        <v>122</v>
      </c>
    </row>
    <row r="1125" spans="1:8" ht="9.6" customHeight="1" x14ac:dyDescent="0.2">
      <c r="A1125" s="281" t="s">
        <v>118</v>
      </c>
      <c r="C1125" s="304" t="str">
        <f>IF(OR(Compétences!$Z27="",Compétences!$Z27="incomplet",Compétences!$Z27="absent(e)"),"",Compétences!$Z27)</f>
        <v/>
      </c>
      <c r="D1125" s="281" t="s">
        <v>126</v>
      </c>
      <c r="G1125" s="387" t="str">
        <f>IF(OR(C1125="",C1125="Incomplet"),"",AVERAGE(Compétences!$Z$5:$Z$39))</f>
        <v/>
      </c>
      <c r="H1125" s="281" t="s">
        <v>126</v>
      </c>
    </row>
    <row r="1126" spans="1:8" ht="12" customHeight="1" x14ac:dyDescent="0.2">
      <c r="A1126" s="281"/>
      <c r="C1126" s="304"/>
      <c r="D1126" s="281"/>
      <c r="G1126" s="284"/>
      <c r="H1126" s="281"/>
    </row>
    <row r="1127" spans="1:8" ht="12" customHeight="1" x14ac:dyDescent="0.2">
      <c r="A1127" s="281"/>
      <c r="C1127" s="304"/>
      <c r="D1127" s="281"/>
      <c r="G1127" s="284"/>
      <c r="H1127" s="281"/>
    </row>
    <row r="1128" spans="1:8" ht="12" customHeight="1" x14ac:dyDescent="0.2">
      <c r="A1128" s="281"/>
      <c r="D1128" s="281"/>
    </row>
    <row r="1129" spans="1:8" ht="11.45" customHeight="1" x14ac:dyDescent="0.2">
      <c r="A1129" s="283" t="s">
        <v>74</v>
      </c>
      <c r="D1129" s="281"/>
      <c r="E1129" s="321"/>
    </row>
    <row r="1130" spans="1:8" ht="7.15" customHeight="1" x14ac:dyDescent="0.2">
      <c r="A1130" s="281"/>
      <c r="B1130" s="281"/>
      <c r="C1130" s="281"/>
      <c r="D1130" s="281"/>
      <c r="E1130" s="281"/>
      <c r="F1130" s="281"/>
      <c r="G1130" s="281"/>
      <c r="H1130" s="281"/>
    </row>
    <row r="1131" spans="1:8" ht="13.15" customHeight="1" x14ac:dyDescent="0.2">
      <c r="A1131" s="282" t="s">
        <v>81</v>
      </c>
      <c r="C1131" s="304" t="str">
        <f>IF(OR(Compétences!$AC27="",Compétences!$AC27="incomplet",Compétences!$AC27="absent(e)"),"",Compétences!$AC27)</f>
        <v/>
      </c>
      <c r="D1131" s="281" t="s">
        <v>123</v>
      </c>
      <c r="E1131" s="282" t="s">
        <v>82</v>
      </c>
      <c r="G1131" s="387" t="str">
        <f>IF(OR(C1131="",C1131="Incomplet"),"",AVERAGE(Compétences!$AC$5:$AC$39))</f>
        <v/>
      </c>
      <c r="H1131" s="281" t="s">
        <v>123</v>
      </c>
    </row>
    <row r="1132" spans="1:8" ht="13.9" customHeight="1" x14ac:dyDescent="0.2">
      <c r="A1132" s="281"/>
      <c r="G1132" s="283"/>
    </row>
    <row r="1133" spans="1:8" ht="11.45" customHeight="1" x14ac:dyDescent="0.2">
      <c r="A1133" s="283" t="s">
        <v>75</v>
      </c>
      <c r="D1133" s="281"/>
      <c r="E1133" s="321"/>
      <c r="G1133" s="283"/>
    </row>
    <row r="1134" spans="1:8" ht="7.15" customHeight="1" x14ac:dyDescent="0.2">
      <c r="A1134" s="281"/>
      <c r="B1134" s="281"/>
      <c r="C1134" s="281"/>
      <c r="D1134" s="281"/>
      <c r="E1134" s="281"/>
      <c r="F1134" s="281"/>
      <c r="G1134" s="283"/>
      <c r="H1134" s="281"/>
    </row>
    <row r="1135" spans="1:8" ht="13.15" customHeight="1" x14ac:dyDescent="0.2">
      <c r="A1135" s="282" t="s">
        <v>81</v>
      </c>
      <c r="C1135" s="388" t="str">
        <f>IF(OR(Compétences!$AE27="",Compétences!$AE27="incomplet",Compétences!$AE27="absent(e)"),"",Compétences!$AE27)</f>
        <v/>
      </c>
      <c r="D1135" s="281" t="s">
        <v>127</v>
      </c>
      <c r="E1135" s="282" t="s">
        <v>82</v>
      </c>
      <c r="G1135" s="387" t="str">
        <f>IF(OR(C1135="",C1135="Incomplet"),"",AVERAGE(Compétences!$AE$5:$AE$39))</f>
        <v/>
      </c>
      <c r="H1135" s="281" t="s">
        <v>127</v>
      </c>
    </row>
    <row r="1136" spans="1:8" ht="13.9" customHeight="1" x14ac:dyDescent="0.2">
      <c r="A1136" s="281"/>
      <c r="G1136" s="283"/>
    </row>
    <row r="1137" spans="1:8" ht="11.45" customHeight="1" x14ac:dyDescent="0.2">
      <c r="A1137" s="283" t="s">
        <v>84</v>
      </c>
      <c r="D1137" s="281"/>
      <c r="E1137" s="321"/>
      <c r="G1137" s="283"/>
    </row>
    <row r="1138" spans="1:8" ht="7.15" customHeight="1" x14ac:dyDescent="0.2">
      <c r="A1138" s="281"/>
      <c r="B1138" s="281"/>
      <c r="C1138" s="281"/>
      <c r="D1138" s="281"/>
      <c r="E1138" s="281"/>
      <c r="F1138" s="281"/>
      <c r="G1138" s="283"/>
      <c r="H1138" s="281"/>
    </row>
    <row r="1139" spans="1:8" ht="13.15" customHeight="1" x14ac:dyDescent="0.2">
      <c r="A1139" s="282" t="s">
        <v>81</v>
      </c>
      <c r="C1139" s="304" t="str">
        <f>IF(OR(Compétences!$AG27="",Compétences!$AG27="incomplet",Compétences!$AG27="absent(e)"),"",Compétences!$AG27)</f>
        <v/>
      </c>
      <c r="D1139" s="281" t="s">
        <v>128</v>
      </c>
      <c r="E1139" s="282" t="s">
        <v>82</v>
      </c>
      <c r="G1139" s="387" t="str">
        <f>IF(OR(C1139="",C1139="Incomplet"),"",AVERAGE(Compétences!$AG$5:$AG$39))</f>
        <v/>
      </c>
      <c r="H1139" s="281" t="s">
        <v>128</v>
      </c>
    </row>
    <row r="1140" spans="1:8" ht="13.9" customHeight="1" x14ac:dyDescent="0.2">
      <c r="A1140" s="281"/>
      <c r="G1140" s="283"/>
    </row>
    <row r="1141" spans="1:8" ht="11.45" customHeight="1" x14ac:dyDescent="0.2">
      <c r="A1141" s="283" t="s">
        <v>89</v>
      </c>
      <c r="D1141" s="281"/>
      <c r="E1141" s="321"/>
      <c r="G1141" s="283"/>
    </row>
    <row r="1142" spans="1:8" ht="7.15" customHeight="1" x14ac:dyDescent="0.2">
      <c r="A1142" s="281"/>
      <c r="B1142" s="281"/>
      <c r="C1142" s="281"/>
      <c r="D1142" s="281"/>
      <c r="E1142" s="281"/>
      <c r="F1142" s="281"/>
      <c r="G1142" s="283"/>
      <c r="H1142" s="281"/>
    </row>
    <row r="1143" spans="1:8" ht="13.15" customHeight="1" x14ac:dyDescent="0.2">
      <c r="A1143" s="282" t="s">
        <v>81</v>
      </c>
      <c r="C1143" s="304" t="str">
        <f>IF(OR(Compétences!$AI27="",Compétences!$AI27="incomplet",Compétences!$AI27="absent(e)"),"",Compétences!$AI27)</f>
        <v/>
      </c>
      <c r="D1143" s="281" t="s">
        <v>127</v>
      </c>
      <c r="E1143" s="282" t="s">
        <v>82</v>
      </c>
      <c r="G1143" s="387" t="str">
        <f>IF(OR(C1143="",C1143="Incomplet"),"",AVERAGE(Compétences!$AI$5:$AI$39))</f>
        <v/>
      </c>
      <c r="H1143" s="281" t="s">
        <v>127</v>
      </c>
    </row>
    <row r="1144" spans="1:8" ht="13.9" customHeight="1" x14ac:dyDescent="0.2">
      <c r="A1144" s="281"/>
    </row>
    <row r="1145" spans="1:8" ht="19.899999999999999" customHeight="1" x14ac:dyDescent="0.2"/>
    <row r="1146" spans="1:8" ht="19.899999999999999" customHeight="1" x14ac:dyDescent="0.2"/>
    <row r="1147" spans="1:8" ht="18" customHeight="1" x14ac:dyDescent="0.2"/>
    <row r="1148" spans="1:8" ht="18" customHeight="1" x14ac:dyDescent="0.2"/>
    <row r="1150" spans="1:8" ht="23.45" customHeight="1" x14ac:dyDescent="0.2"/>
    <row r="1151" spans="1:8" ht="12.75" customHeight="1" x14ac:dyDescent="0.2"/>
    <row r="1152" spans="1:8" ht="12.75" customHeight="1" x14ac:dyDescent="0.2"/>
    <row r="1153" spans="1:8" ht="12.75" customHeight="1" x14ac:dyDescent="0.2">
      <c r="A1153" s="526"/>
      <c r="B1153" s="526"/>
      <c r="C1153" s="526"/>
      <c r="D1153" s="526"/>
      <c r="E1153" s="526"/>
      <c r="F1153" s="526"/>
      <c r="G1153" s="526"/>
      <c r="H1153" s="526"/>
    </row>
    <row r="1154" spans="1:8" ht="15" customHeight="1" x14ac:dyDescent="0.2">
      <c r="A1154" s="529" t="s">
        <v>78</v>
      </c>
      <c r="B1154" s="529"/>
      <c r="C1154" s="529"/>
      <c r="D1154" s="529"/>
      <c r="E1154" s="529"/>
      <c r="F1154" s="529"/>
      <c r="G1154" s="529"/>
      <c r="H1154" s="529"/>
    </row>
    <row r="1155" spans="1:8" ht="15" customHeight="1" x14ac:dyDescent="0.2">
      <c r="A1155" s="315"/>
      <c r="B1155" s="316"/>
      <c r="C1155" s="316"/>
      <c r="D1155" s="317"/>
      <c r="E1155" s="316"/>
      <c r="F1155" s="316"/>
      <c r="G1155" s="316"/>
      <c r="H1155" s="316"/>
    </row>
    <row r="1156" spans="1:8" ht="15.75" customHeight="1" x14ac:dyDescent="0.2">
      <c r="A1156" s="530" t="s">
        <v>94</v>
      </c>
      <c r="B1156" s="530"/>
      <c r="C1156" s="530"/>
      <c r="D1156" s="530"/>
      <c r="E1156" s="530"/>
      <c r="F1156" s="530"/>
      <c r="G1156" s="530"/>
      <c r="H1156" s="530"/>
    </row>
    <row r="1157" spans="1:8" ht="12.75" customHeight="1" x14ac:dyDescent="0.2">
      <c r="A1157" s="315"/>
      <c r="B1157" s="316"/>
      <c r="C1157" s="316"/>
      <c r="D1157" s="317"/>
      <c r="E1157" s="316"/>
      <c r="F1157" s="316"/>
      <c r="G1157" s="316"/>
      <c r="H1157" s="316"/>
    </row>
    <row r="1158" spans="1:8" ht="16.149999999999999" customHeight="1" x14ac:dyDescent="0.2">
      <c r="A1158" s="275" t="s">
        <v>80</v>
      </c>
      <c r="B1158" s="275" t="str">
        <f>IF('Encodage réponses Es'!$C$1="","",'Encodage réponses Es'!$C$1)</f>
        <v/>
      </c>
      <c r="C1158" s="316"/>
      <c r="D1158" s="317"/>
      <c r="E1158" s="316"/>
      <c r="F1158" s="316"/>
      <c r="G1158" s="316"/>
      <c r="H1158" s="316"/>
    </row>
    <row r="1159" spans="1:8" ht="16.899999999999999" customHeight="1" x14ac:dyDescent="0.2">
      <c r="A1159" s="275" t="s">
        <v>79</v>
      </c>
      <c r="B1159" s="275" t="str">
        <f>IF('Encodage réponses Es'!$C$2="","",'Encodage réponses Es'!$C$2)</f>
        <v/>
      </c>
      <c r="C1159" s="316"/>
      <c r="D1159" s="317"/>
      <c r="E1159" s="316"/>
      <c r="F1159" s="316"/>
      <c r="G1159" s="316"/>
      <c r="H1159" s="316"/>
    </row>
    <row r="1160" spans="1:8" ht="18" customHeight="1" x14ac:dyDescent="0.2">
      <c r="A1160" s="527" t="str">
        <f>CONCATENATE("Synthèse des résultats de l'élève : ",Compétences!$D28)</f>
        <v xml:space="preserve">Synthèse des résultats de l'élève : </v>
      </c>
      <c r="B1160" s="527"/>
      <c r="C1160" s="527"/>
      <c r="D1160" s="527"/>
      <c r="E1160" s="527"/>
      <c r="F1160" s="527"/>
      <c r="G1160" s="527"/>
      <c r="H1160" s="527"/>
    </row>
    <row r="1161" spans="1:8" ht="15.75" customHeight="1" x14ac:dyDescent="0.2">
      <c r="A1161" s="318"/>
      <c r="B1161" s="319"/>
      <c r="C1161" s="316"/>
      <c r="D1161" s="317"/>
      <c r="E1161" s="316"/>
      <c r="F1161" s="316"/>
      <c r="G1161" s="316"/>
      <c r="H1161" s="316"/>
    </row>
    <row r="1162" spans="1:8" ht="155.25" customHeight="1" x14ac:dyDescent="0.2">
      <c r="A1162" s="528" t="s">
        <v>131</v>
      </c>
      <c r="B1162" s="528"/>
      <c r="C1162" s="528"/>
      <c r="D1162" s="528"/>
      <c r="E1162" s="528"/>
      <c r="F1162" s="528"/>
      <c r="G1162" s="528"/>
      <c r="H1162" s="528"/>
    </row>
    <row r="1163" spans="1:8" ht="12.75" customHeight="1" x14ac:dyDescent="0.2">
      <c r="A1163" s="320"/>
      <c r="B1163" s="320"/>
      <c r="C1163" s="320"/>
      <c r="D1163" s="320"/>
      <c r="E1163" s="320"/>
      <c r="F1163" s="320"/>
      <c r="G1163" s="320"/>
      <c r="H1163" s="320"/>
    </row>
    <row r="1164" spans="1:8" ht="12.75" customHeight="1" x14ac:dyDescent="0.2">
      <c r="A1164" s="320"/>
      <c r="B1164" s="320"/>
      <c r="C1164" s="320"/>
      <c r="D1164" s="320"/>
      <c r="E1164" s="320"/>
      <c r="F1164" s="320"/>
      <c r="G1164" s="320"/>
      <c r="H1164" s="320"/>
    </row>
    <row r="1165" spans="1:8" ht="12" customHeight="1" x14ac:dyDescent="0.2">
      <c r="A1165" s="283" t="s">
        <v>85</v>
      </c>
      <c r="B1165" s="281"/>
      <c r="C1165" s="281"/>
      <c r="D1165" s="281"/>
      <c r="E1165" s="281"/>
      <c r="F1165" s="281"/>
      <c r="G1165" s="281"/>
      <c r="H1165" s="281"/>
    </row>
    <row r="1166" spans="1:8" ht="12" customHeight="1" x14ac:dyDescent="0.2">
      <c r="A1166" s="281"/>
      <c r="B1166" s="281"/>
      <c r="C1166" s="281"/>
      <c r="D1166" s="281"/>
      <c r="E1166" s="281"/>
      <c r="F1166" s="281"/>
      <c r="G1166" s="281"/>
      <c r="H1166" s="281"/>
    </row>
    <row r="1167" spans="1:8" ht="12" customHeight="1" x14ac:dyDescent="0.2">
      <c r="A1167" s="282" t="s">
        <v>81</v>
      </c>
      <c r="B1167" s="524" t="str">
        <f>IF(Compétences!$H28="","",Compétences!$H28)</f>
        <v/>
      </c>
      <c r="C1167" s="524"/>
      <c r="D1167" s="281" t="s">
        <v>119</v>
      </c>
      <c r="E1167" s="282" t="s">
        <v>82</v>
      </c>
      <c r="G1167" s="387" t="str">
        <f>IF(OR(B1167="",B1167="incomplet",B1167="absent(e)"),"",AVERAGE(Compétences!$H$5:$H$39))</f>
        <v/>
      </c>
      <c r="H1167" s="281" t="s">
        <v>120</v>
      </c>
    </row>
    <row r="1168" spans="1:8" ht="12" customHeight="1" x14ac:dyDescent="0.2">
      <c r="A1168" s="281"/>
      <c r="B1168" s="281"/>
      <c r="C1168" s="525" t="str">
        <f>IF(OR(B1167="",B1167="incomplet",B1167="absent(e)"),"",B1167/53)</f>
        <v/>
      </c>
      <c r="D1168" s="525"/>
      <c r="E1168" s="281"/>
      <c r="F1168" s="281"/>
      <c r="G1168" s="389"/>
      <c r="H1168" s="394" t="str">
        <f>IF(C1168="","",G1167/53)</f>
        <v/>
      </c>
    </row>
    <row r="1169" spans="1:8" ht="12" customHeight="1" x14ac:dyDescent="0.2">
      <c r="A1169" s="281"/>
      <c r="B1169" s="281"/>
      <c r="C1169" s="391"/>
      <c r="D1169" s="391"/>
      <c r="E1169" s="281"/>
      <c r="F1169" s="281"/>
      <c r="G1169" s="389"/>
      <c r="H1169" s="391"/>
    </row>
    <row r="1170" spans="1:8" ht="12" customHeight="1" x14ac:dyDescent="0.2">
      <c r="A1170" s="281" t="s">
        <v>100</v>
      </c>
      <c r="C1170" s="304" t="str">
        <f>IF(OR(Compétences!$K28="",Compétences!$K28="incomplet",Compétences!$K28="absent(e)"),"",Compétences!$K28)</f>
        <v/>
      </c>
      <c r="D1170" s="281" t="s">
        <v>124</v>
      </c>
      <c r="G1170" s="387" t="str">
        <f>IF(OR(C1170="",C1170="Incomplet"),"",AVERAGE(Compétences!$K$5:$K$39))</f>
        <v/>
      </c>
      <c r="H1170" s="281" t="s">
        <v>124</v>
      </c>
    </row>
    <row r="1171" spans="1:8" ht="12" customHeight="1" x14ac:dyDescent="0.2">
      <c r="A1171" s="281" t="s">
        <v>116</v>
      </c>
      <c r="C1171" s="304" t="str">
        <f>IF(OR(Compétences!$N28="",Compétences!$N28="incomplet",Compétences!$N28="absent(e)"),"",Compétences!$N28)</f>
        <v/>
      </c>
      <c r="D1171" s="281" t="s">
        <v>125</v>
      </c>
      <c r="G1171" s="387" t="str">
        <f>IF(OR(C1171="",C1171="Incomplet"),"",AVERAGE(Compétences!$N$5:$N$39))</f>
        <v/>
      </c>
      <c r="H1171" s="281" t="s">
        <v>125</v>
      </c>
    </row>
    <row r="1172" spans="1:8" ht="12" customHeight="1" x14ac:dyDescent="0.2">
      <c r="A1172" s="281" t="s">
        <v>69</v>
      </c>
      <c r="C1172" s="386" t="str">
        <f>IF(OR(Compétences!$Q28="",Compétences!$Q28="incomplet",Compétences!$Q28="absent(e)"),"",Compétences!$Q28)</f>
        <v/>
      </c>
      <c r="D1172" s="281" t="s">
        <v>121</v>
      </c>
      <c r="E1172" s="321"/>
      <c r="G1172" s="387" t="str">
        <f>IF(OR(C1172="",C1172="Incomplet"),"",AVERAGE(Compétences!$Q$5:$Q$39))</f>
        <v/>
      </c>
      <c r="H1172" s="281" t="s">
        <v>121</v>
      </c>
    </row>
    <row r="1173" spans="1:8" ht="12" customHeight="1" x14ac:dyDescent="0.2">
      <c r="A1173" s="281" t="s">
        <v>83</v>
      </c>
      <c r="C1173" s="304" t="str">
        <f>IF(OR(Compétences!$T28="",Compétences!$T28="incomplet",Compétences!$T28="absent(e)"),"",Compétences!$T28)</f>
        <v/>
      </c>
      <c r="D1173" s="281" t="s">
        <v>124</v>
      </c>
      <c r="E1173" s="321"/>
      <c r="G1173" s="387" t="str">
        <f>IF(OR(C1173="",C1173="Incomplet"),"",AVERAGE(Compétences!$T$5:$T$39))</f>
        <v/>
      </c>
      <c r="H1173" s="281" t="s">
        <v>124</v>
      </c>
    </row>
    <row r="1174" spans="1:8" ht="12" customHeight="1" x14ac:dyDescent="0.2">
      <c r="A1174" s="281" t="s">
        <v>117</v>
      </c>
      <c r="B1174" s="281"/>
      <c r="C1174" s="304" t="str">
        <f>IF(OR(Compétences!$W28="",Compétences!$W28="incomplet",Compétences!$W28="absent(e)"),"",Compétences!$W28)</f>
        <v/>
      </c>
      <c r="D1174" s="281" t="s">
        <v>122</v>
      </c>
      <c r="E1174" s="281"/>
      <c r="F1174" s="281"/>
      <c r="G1174" s="387" t="str">
        <f>IF(OR(C1174="",C1174="Incomplet"),"",AVERAGE(Compétences!$W$5:$W$39))</f>
        <v/>
      </c>
      <c r="H1174" s="281" t="s">
        <v>122</v>
      </c>
    </row>
    <row r="1175" spans="1:8" ht="9.6" customHeight="1" x14ac:dyDescent="0.2">
      <c r="A1175" s="281" t="s">
        <v>118</v>
      </c>
      <c r="C1175" s="304" t="str">
        <f>IF(OR(Compétences!$Z28="",Compétences!$Z28="incomplet",Compétences!$Z28="absent(e)"),"",Compétences!$Z28)</f>
        <v/>
      </c>
      <c r="D1175" s="281" t="s">
        <v>126</v>
      </c>
      <c r="G1175" s="387" t="str">
        <f>IF(OR(C1175="",C1175="Incomplet"),"",AVERAGE(Compétences!$Z$5:$Z$39))</f>
        <v/>
      </c>
      <c r="H1175" s="281" t="s">
        <v>126</v>
      </c>
    </row>
    <row r="1176" spans="1:8" ht="12" customHeight="1" x14ac:dyDescent="0.2">
      <c r="A1176" s="281"/>
      <c r="C1176" s="304"/>
      <c r="D1176" s="281"/>
      <c r="G1176" s="284"/>
      <c r="H1176" s="281"/>
    </row>
    <row r="1177" spans="1:8" ht="12" customHeight="1" x14ac:dyDescent="0.2">
      <c r="A1177" s="281"/>
      <c r="C1177" s="304"/>
      <c r="D1177" s="281"/>
      <c r="G1177" s="284"/>
      <c r="H1177" s="281"/>
    </row>
    <row r="1178" spans="1:8" ht="12" customHeight="1" x14ac:dyDescent="0.2">
      <c r="A1178" s="281"/>
      <c r="D1178" s="281"/>
    </row>
    <row r="1179" spans="1:8" ht="11.45" customHeight="1" x14ac:dyDescent="0.2">
      <c r="A1179" s="283" t="s">
        <v>74</v>
      </c>
      <c r="D1179" s="281"/>
      <c r="E1179" s="321"/>
    </row>
    <row r="1180" spans="1:8" ht="7.15" customHeight="1" x14ac:dyDescent="0.2">
      <c r="A1180" s="281"/>
      <c r="B1180" s="281"/>
      <c r="C1180" s="281"/>
      <c r="D1180" s="281"/>
      <c r="E1180" s="281"/>
      <c r="F1180" s="281"/>
      <c r="G1180" s="281"/>
      <c r="H1180" s="281"/>
    </row>
    <row r="1181" spans="1:8" ht="13.15" customHeight="1" x14ac:dyDescent="0.2">
      <c r="A1181" s="282" t="s">
        <v>81</v>
      </c>
      <c r="C1181" s="304" t="str">
        <f>IF(OR(Compétences!$AC28="",Compétences!$AC28="incomplet",Compétences!$AC28="absent(e)"),"",Compétences!$AC28)</f>
        <v/>
      </c>
      <c r="D1181" s="281" t="s">
        <v>123</v>
      </c>
      <c r="E1181" s="282" t="s">
        <v>82</v>
      </c>
      <c r="G1181" s="387" t="str">
        <f>IF(OR(C1181="",C1181="Incomplet"),"",AVERAGE(Compétences!$AC$5:$AC$39))</f>
        <v/>
      </c>
      <c r="H1181" s="281" t="s">
        <v>123</v>
      </c>
    </row>
    <row r="1182" spans="1:8" ht="13.9" customHeight="1" x14ac:dyDescent="0.2">
      <c r="A1182" s="281"/>
      <c r="G1182" s="283"/>
    </row>
    <row r="1183" spans="1:8" ht="11.45" customHeight="1" x14ac:dyDescent="0.2">
      <c r="A1183" s="283" t="s">
        <v>75</v>
      </c>
      <c r="D1183" s="281"/>
      <c r="E1183" s="321"/>
      <c r="G1183" s="283"/>
    </row>
    <row r="1184" spans="1:8" ht="7.15" customHeight="1" x14ac:dyDescent="0.2">
      <c r="A1184" s="281"/>
      <c r="B1184" s="281"/>
      <c r="C1184" s="281"/>
      <c r="D1184" s="281"/>
      <c r="E1184" s="281"/>
      <c r="F1184" s="281"/>
      <c r="G1184" s="283"/>
      <c r="H1184" s="281"/>
    </row>
    <row r="1185" spans="1:8" ht="13.15" customHeight="1" x14ac:dyDescent="0.2">
      <c r="A1185" s="282" t="s">
        <v>81</v>
      </c>
      <c r="C1185" s="388" t="str">
        <f>IF(OR(Compétences!$AE28="",Compétences!$AE28="incomplet",Compétences!$AE28="absent(e)"),"",Compétences!$AE28)</f>
        <v/>
      </c>
      <c r="D1185" s="281" t="s">
        <v>127</v>
      </c>
      <c r="E1185" s="282" t="s">
        <v>82</v>
      </c>
      <c r="G1185" s="387" t="str">
        <f>IF(OR(C1185="",C1185="Incomplet"),"",AVERAGE(Compétences!$AE$5:$AE$39))</f>
        <v/>
      </c>
      <c r="H1185" s="281" t="s">
        <v>127</v>
      </c>
    </row>
    <row r="1186" spans="1:8" ht="13.9" customHeight="1" x14ac:dyDescent="0.2">
      <c r="A1186" s="281"/>
      <c r="G1186" s="283"/>
    </row>
    <row r="1187" spans="1:8" ht="11.45" customHeight="1" x14ac:dyDescent="0.2">
      <c r="A1187" s="283" t="s">
        <v>84</v>
      </c>
      <c r="D1187" s="281"/>
      <c r="E1187" s="321"/>
      <c r="G1187" s="283"/>
    </row>
    <row r="1188" spans="1:8" ht="7.15" customHeight="1" x14ac:dyDescent="0.2">
      <c r="A1188" s="281"/>
      <c r="B1188" s="281"/>
      <c r="C1188" s="281"/>
      <c r="D1188" s="281"/>
      <c r="E1188" s="281"/>
      <c r="F1188" s="281"/>
      <c r="G1188" s="283"/>
      <c r="H1188" s="281"/>
    </row>
    <row r="1189" spans="1:8" ht="13.15" customHeight="1" x14ac:dyDescent="0.2">
      <c r="A1189" s="282" t="s">
        <v>81</v>
      </c>
      <c r="C1189" s="304" t="str">
        <f>IF(OR(Compétences!$AG28="",Compétences!$AG28="incomplet",Compétences!$AG28="absent(e)"),"",Compétences!$AG28)</f>
        <v/>
      </c>
      <c r="D1189" s="281" t="s">
        <v>128</v>
      </c>
      <c r="E1189" s="282" t="s">
        <v>82</v>
      </c>
      <c r="G1189" s="387" t="str">
        <f>IF(OR(C1189="",C1189="Incomplet"),"",AVERAGE(Compétences!$AG$5:$AG$39))</f>
        <v/>
      </c>
      <c r="H1189" s="281" t="s">
        <v>128</v>
      </c>
    </row>
    <row r="1190" spans="1:8" ht="13.9" customHeight="1" x14ac:dyDescent="0.2">
      <c r="A1190" s="281"/>
      <c r="G1190" s="283"/>
    </row>
    <row r="1191" spans="1:8" ht="11.45" customHeight="1" x14ac:dyDescent="0.2">
      <c r="A1191" s="283" t="s">
        <v>89</v>
      </c>
      <c r="D1191" s="281"/>
      <c r="E1191" s="321"/>
      <c r="G1191" s="283"/>
    </row>
    <row r="1192" spans="1:8" ht="7.15" customHeight="1" x14ac:dyDescent="0.2">
      <c r="A1192" s="281"/>
      <c r="B1192" s="281"/>
      <c r="C1192" s="281"/>
      <c r="D1192" s="281"/>
      <c r="E1192" s="281"/>
      <c r="F1192" s="281"/>
      <c r="G1192" s="283"/>
      <c r="H1192" s="281"/>
    </row>
    <row r="1193" spans="1:8" ht="13.15" customHeight="1" x14ac:dyDescent="0.2">
      <c r="A1193" s="282" t="s">
        <v>81</v>
      </c>
      <c r="C1193" s="304" t="str">
        <f>IF(OR(Compétences!$AI28="",Compétences!$AI28="incomplet",Compétences!$AI28="absent(e)"),"",Compétences!$AI28)</f>
        <v/>
      </c>
      <c r="D1193" s="281" t="s">
        <v>127</v>
      </c>
      <c r="E1193" s="282" t="s">
        <v>82</v>
      </c>
      <c r="G1193" s="387" t="str">
        <f>IF(OR(C1193="",C1193="Incomplet"),"",AVERAGE(Compétences!$AI$5:$AI$39))</f>
        <v/>
      </c>
      <c r="H1193" s="281" t="s">
        <v>127</v>
      </c>
    </row>
    <row r="1194" spans="1:8" ht="13.9" customHeight="1" x14ac:dyDescent="0.2">
      <c r="A1194" s="281"/>
    </row>
    <row r="1195" spans="1:8" ht="19.899999999999999" customHeight="1" x14ac:dyDescent="0.2"/>
    <row r="1196" spans="1:8" ht="19.899999999999999" customHeight="1" x14ac:dyDescent="0.2"/>
    <row r="1197" spans="1:8" ht="18" customHeight="1" x14ac:dyDescent="0.2"/>
    <row r="1198" spans="1:8" ht="18" customHeight="1" x14ac:dyDescent="0.2"/>
    <row r="1200" spans="1:8" ht="23.45" customHeight="1" x14ac:dyDescent="0.2"/>
    <row r="1201" spans="1:8" ht="12.75" customHeight="1" x14ac:dyDescent="0.2"/>
    <row r="1202" spans="1:8" ht="12.75" customHeight="1" x14ac:dyDescent="0.2"/>
    <row r="1203" spans="1:8" ht="12.75" customHeight="1" x14ac:dyDescent="0.2">
      <c r="A1203" s="526"/>
      <c r="B1203" s="526"/>
      <c r="C1203" s="526"/>
      <c r="D1203" s="526"/>
      <c r="E1203" s="526"/>
      <c r="F1203" s="526"/>
      <c r="G1203" s="526"/>
      <c r="H1203" s="526"/>
    </row>
    <row r="1204" spans="1:8" ht="15" customHeight="1" x14ac:dyDescent="0.2">
      <c r="A1204" s="529" t="s">
        <v>78</v>
      </c>
      <c r="B1204" s="529"/>
      <c r="C1204" s="529"/>
      <c r="D1204" s="529"/>
      <c r="E1204" s="529"/>
      <c r="F1204" s="529"/>
      <c r="G1204" s="529"/>
      <c r="H1204" s="529"/>
    </row>
    <row r="1205" spans="1:8" ht="15" customHeight="1" x14ac:dyDescent="0.2">
      <c r="A1205" s="315"/>
      <c r="B1205" s="316"/>
      <c r="C1205" s="316"/>
      <c r="D1205" s="317"/>
      <c r="E1205" s="316"/>
      <c r="F1205" s="316"/>
      <c r="G1205" s="316"/>
      <c r="H1205" s="316"/>
    </row>
    <row r="1206" spans="1:8" ht="15.75" customHeight="1" x14ac:dyDescent="0.2">
      <c r="A1206" s="530" t="s">
        <v>94</v>
      </c>
      <c r="B1206" s="530"/>
      <c r="C1206" s="530"/>
      <c r="D1206" s="530"/>
      <c r="E1206" s="530"/>
      <c r="F1206" s="530"/>
      <c r="G1206" s="530"/>
      <c r="H1206" s="530"/>
    </row>
    <row r="1207" spans="1:8" ht="12.75" customHeight="1" x14ac:dyDescent="0.2">
      <c r="A1207" s="315"/>
      <c r="B1207" s="316"/>
      <c r="C1207" s="316"/>
      <c r="D1207" s="317"/>
      <c r="E1207" s="316"/>
      <c r="F1207" s="316"/>
      <c r="G1207" s="316"/>
      <c r="H1207" s="316"/>
    </row>
    <row r="1208" spans="1:8" ht="16.149999999999999" customHeight="1" x14ac:dyDescent="0.2">
      <c r="A1208" s="275" t="s">
        <v>80</v>
      </c>
      <c r="B1208" s="275" t="str">
        <f>IF('Encodage réponses Es'!$C$1="","",'Encodage réponses Es'!$C$1)</f>
        <v/>
      </c>
      <c r="C1208" s="316"/>
      <c r="D1208" s="317"/>
      <c r="E1208" s="316"/>
      <c r="F1208" s="316"/>
      <c r="G1208" s="316"/>
      <c r="H1208" s="316"/>
    </row>
    <row r="1209" spans="1:8" ht="16.899999999999999" customHeight="1" x14ac:dyDescent="0.2">
      <c r="A1209" s="275" t="s">
        <v>79</v>
      </c>
      <c r="B1209" s="275" t="str">
        <f>IF('Encodage réponses Es'!$C$2="","",'Encodage réponses Es'!$C$2)</f>
        <v/>
      </c>
      <c r="C1209" s="316"/>
      <c r="D1209" s="317"/>
      <c r="E1209" s="316"/>
      <c r="F1209" s="316"/>
      <c r="G1209" s="316"/>
      <c r="H1209" s="316"/>
    </row>
    <row r="1210" spans="1:8" ht="18" customHeight="1" x14ac:dyDescent="0.2">
      <c r="A1210" s="527" t="str">
        <f>CONCATENATE("Synthèse des résultats de l'élève : ",Compétences!$D29)</f>
        <v xml:space="preserve">Synthèse des résultats de l'élève : </v>
      </c>
      <c r="B1210" s="527"/>
      <c r="C1210" s="527"/>
      <c r="D1210" s="527"/>
      <c r="E1210" s="527"/>
      <c r="F1210" s="527"/>
      <c r="G1210" s="527"/>
      <c r="H1210" s="527"/>
    </row>
    <row r="1211" spans="1:8" ht="15.75" customHeight="1" x14ac:dyDescent="0.2">
      <c r="A1211" s="318"/>
      <c r="B1211" s="319"/>
      <c r="C1211" s="316"/>
      <c r="D1211" s="317"/>
      <c r="E1211" s="316"/>
      <c r="F1211" s="316"/>
      <c r="G1211" s="316"/>
      <c r="H1211" s="316"/>
    </row>
    <row r="1212" spans="1:8" ht="155.25" customHeight="1" x14ac:dyDescent="0.2">
      <c r="A1212" s="528" t="s">
        <v>131</v>
      </c>
      <c r="B1212" s="528"/>
      <c r="C1212" s="528"/>
      <c r="D1212" s="528"/>
      <c r="E1212" s="528"/>
      <c r="F1212" s="528"/>
      <c r="G1212" s="528"/>
      <c r="H1212" s="528"/>
    </row>
    <row r="1213" spans="1:8" ht="12.75" customHeight="1" x14ac:dyDescent="0.2">
      <c r="A1213" s="320"/>
      <c r="B1213" s="320"/>
      <c r="C1213" s="320"/>
      <c r="D1213" s="320"/>
      <c r="E1213" s="320"/>
      <c r="F1213" s="320"/>
      <c r="G1213" s="320"/>
      <c r="H1213" s="320"/>
    </row>
    <row r="1214" spans="1:8" ht="12.75" customHeight="1" x14ac:dyDescent="0.2">
      <c r="A1214" s="320"/>
      <c r="B1214" s="320"/>
      <c r="C1214" s="320"/>
      <c r="D1214" s="320"/>
      <c r="E1214" s="320"/>
      <c r="F1214" s="320"/>
      <c r="G1214" s="320"/>
      <c r="H1214" s="320"/>
    </row>
    <row r="1215" spans="1:8" ht="12" customHeight="1" x14ac:dyDescent="0.2">
      <c r="A1215" s="283" t="s">
        <v>85</v>
      </c>
      <c r="B1215" s="281"/>
      <c r="C1215" s="281"/>
      <c r="D1215" s="281"/>
      <c r="E1215" s="281"/>
      <c r="F1215" s="281"/>
      <c r="G1215" s="281"/>
      <c r="H1215" s="281"/>
    </row>
    <row r="1216" spans="1:8" ht="12" customHeight="1" x14ac:dyDescent="0.2">
      <c r="A1216" s="281"/>
      <c r="B1216" s="281"/>
      <c r="C1216" s="281"/>
      <c r="D1216" s="281"/>
      <c r="E1216" s="281"/>
      <c r="F1216" s="281"/>
      <c r="G1216" s="281"/>
      <c r="H1216" s="281"/>
    </row>
    <row r="1217" spans="1:8" ht="12" customHeight="1" x14ac:dyDescent="0.2">
      <c r="A1217" s="282" t="s">
        <v>81</v>
      </c>
      <c r="B1217" s="524" t="str">
        <f>IF(Compétences!$H29="","",Compétences!$H29)</f>
        <v/>
      </c>
      <c r="C1217" s="524"/>
      <c r="D1217" s="281" t="s">
        <v>119</v>
      </c>
      <c r="E1217" s="282" t="s">
        <v>82</v>
      </c>
      <c r="G1217" s="387" t="str">
        <f>IF(OR(B1217="",B1217="incomplet",B1217="absent(e)"),"",AVERAGE(Compétences!$H$5:$H$39))</f>
        <v/>
      </c>
      <c r="H1217" s="281" t="s">
        <v>120</v>
      </c>
    </row>
    <row r="1218" spans="1:8" ht="12" customHeight="1" x14ac:dyDescent="0.2">
      <c r="A1218" s="281"/>
      <c r="B1218" s="281"/>
      <c r="C1218" s="525" t="str">
        <f>IF(OR(B1217="",B1217="incomplet",B1217="absent(e)"),"",B1217/53)</f>
        <v/>
      </c>
      <c r="D1218" s="525"/>
      <c r="E1218" s="281"/>
      <c r="F1218" s="281"/>
      <c r="G1218" s="389"/>
      <c r="H1218" s="394" t="str">
        <f>IF(C1218="","",G1217/53)</f>
        <v/>
      </c>
    </row>
    <row r="1219" spans="1:8" ht="12" customHeight="1" x14ac:dyDescent="0.2">
      <c r="A1219" s="281"/>
      <c r="B1219" s="281"/>
      <c r="C1219" s="391"/>
      <c r="D1219" s="391"/>
      <c r="E1219" s="281"/>
      <c r="F1219" s="281"/>
      <c r="G1219" s="389"/>
      <c r="H1219" s="391"/>
    </row>
    <row r="1220" spans="1:8" ht="12" customHeight="1" x14ac:dyDescent="0.2">
      <c r="A1220" s="281" t="s">
        <v>100</v>
      </c>
      <c r="C1220" s="304" t="str">
        <f>IF(OR(Compétences!$K29="",Compétences!$K29="incomplet",Compétences!$K29="absent(e)"),"",Compétences!$K29)</f>
        <v/>
      </c>
      <c r="D1220" s="281" t="s">
        <v>124</v>
      </c>
      <c r="G1220" s="387" t="str">
        <f>IF(OR(C1220="",C1220="Incomplet"),"",AVERAGE(Compétences!$K$5:$K$39))</f>
        <v/>
      </c>
      <c r="H1220" s="281" t="s">
        <v>124</v>
      </c>
    </row>
    <row r="1221" spans="1:8" ht="12" customHeight="1" x14ac:dyDescent="0.2">
      <c r="A1221" s="281" t="s">
        <v>116</v>
      </c>
      <c r="C1221" s="304" t="str">
        <f>IF(OR(Compétences!$N29="",Compétences!$N29="incomplet",Compétences!$N29="absent(e)"),"",Compétences!$N29)</f>
        <v/>
      </c>
      <c r="D1221" s="281" t="s">
        <v>125</v>
      </c>
      <c r="G1221" s="387" t="str">
        <f>IF(OR(C1221="",C1221="Incomplet"),"",AVERAGE(Compétences!$N$5:$N$39))</f>
        <v/>
      </c>
      <c r="H1221" s="281" t="s">
        <v>125</v>
      </c>
    </row>
    <row r="1222" spans="1:8" ht="12" customHeight="1" x14ac:dyDescent="0.2">
      <c r="A1222" s="281" t="s">
        <v>69</v>
      </c>
      <c r="C1222" s="386" t="str">
        <f>IF(OR(Compétences!$Q29="",Compétences!$Q29="incomplet",Compétences!$Q29="absent(e)"),"",Compétences!$Q29)</f>
        <v/>
      </c>
      <c r="D1222" s="281" t="s">
        <v>121</v>
      </c>
      <c r="E1222" s="321"/>
      <c r="G1222" s="387" t="str">
        <f>IF(OR(C1222="",C1222="Incomplet"),"",AVERAGE(Compétences!$Q$5:$Q$39))</f>
        <v/>
      </c>
      <c r="H1222" s="281" t="s">
        <v>121</v>
      </c>
    </row>
    <row r="1223" spans="1:8" ht="12" customHeight="1" x14ac:dyDescent="0.2">
      <c r="A1223" s="281" t="s">
        <v>83</v>
      </c>
      <c r="C1223" s="304" t="str">
        <f>IF(OR(Compétences!$T29="",Compétences!$T29="incomplet",Compétences!$T29="absent(e)"),"",Compétences!$T29)</f>
        <v/>
      </c>
      <c r="D1223" s="281" t="s">
        <v>124</v>
      </c>
      <c r="E1223" s="321"/>
      <c r="G1223" s="387" t="str">
        <f>IF(OR(C1223="",C1223="Incomplet"),"",AVERAGE(Compétences!$T$5:$T$39))</f>
        <v/>
      </c>
      <c r="H1223" s="281" t="s">
        <v>124</v>
      </c>
    </row>
    <row r="1224" spans="1:8" ht="12" customHeight="1" x14ac:dyDescent="0.2">
      <c r="A1224" s="281" t="s">
        <v>117</v>
      </c>
      <c r="B1224" s="281"/>
      <c r="C1224" s="304" t="str">
        <f>IF(OR(Compétences!$W29="",Compétences!$W29="incomplet",Compétences!$W29="absent(e)"),"",Compétences!$W29)</f>
        <v/>
      </c>
      <c r="D1224" s="281" t="s">
        <v>122</v>
      </c>
      <c r="E1224" s="281"/>
      <c r="F1224" s="281"/>
      <c r="G1224" s="387" t="str">
        <f>IF(OR(C1224="",C1224="Incomplet"),"",AVERAGE(Compétences!$W$5:$W$39))</f>
        <v/>
      </c>
      <c r="H1224" s="281" t="s">
        <v>122</v>
      </c>
    </row>
    <row r="1225" spans="1:8" ht="9.6" customHeight="1" x14ac:dyDescent="0.2">
      <c r="A1225" s="281" t="s">
        <v>118</v>
      </c>
      <c r="C1225" s="304" t="str">
        <f>IF(OR(Compétences!$Z29="",Compétences!$Z29="incomplet",Compétences!$Z29="absent(e)"),"",Compétences!$Z29)</f>
        <v/>
      </c>
      <c r="D1225" s="281" t="s">
        <v>126</v>
      </c>
      <c r="G1225" s="387" t="str">
        <f>IF(OR(C1225="",C1225="Incomplet"),"",AVERAGE(Compétences!$Z$5:$Z$39))</f>
        <v/>
      </c>
      <c r="H1225" s="281" t="s">
        <v>126</v>
      </c>
    </row>
    <row r="1226" spans="1:8" ht="12" customHeight="1" x14ac:dyDescent="0.2">
      <c r="A1226" s="281"/>
      <c r="C1226" s="304"/>
      <c r="D1226" s="281"/>
      <c r="G1226" s="284"/>
      <c r="H1226" s="281"/>
    </row>
    <row r="1227" spans="1:8" ht="12" customHeight="1" x14ac:dyDescent="0.2">
      <c r="A1227" s="281"/>
      <c r="C1227" s="304"/>
      <c r="D1227" s="281"/>
      <c r="G1227" s="284"/>
      <c r="H1227" s="281"/>
    </row>
    <row r="1228" spans="1:8" ht="12" customHeight="1" x14ac:dyDescent="0.2">
      <c r="A1228" s="281"/>
      <c r="D1228" s="281"/>
    </row>
    <row r="1229" spans="1:8" ht="11.45" customHeight="1" x14ac:dyDescent="0.2">
      <c r="A1229" s="283" t="s">
        <v>74</v>
      </c>
      <c r="D1229" s="281"/>
      <c r="E1229" s="321"/>
    </row>
    <row r="1230" spans="1:8" ht="7.15" customHeight="1" x14ac:dyDescent="0.2">
      <c r="A1230" s="281"/>
      <c r="B1230" s="281"/>
      <c r="C1230" s="281"/>
      <c r="D1230" s="281"/>
      <c r="E1230" s="281"/>
      <c r="F1230" s="281"/>
      <c r="G1230" s="281"/>
      <c r="H1230" s="281"/>
    </row>
    <row r="1231" spans="1:8" ht="13.15" customHeight="1" x14ac:dyDescent="0.2">
      <c r="A1231" s="282" t="s">
        <v>81</v>
      </c>
      <c r="C1231" s="304" t="str">
        <f>IF(OR(Compétences!$AC29="",Compétences!$AC29="incomplet",Compétences!$AC29="absent(e)"),"",Compétences!$AC29)</f>
        <v/>
      </c>
      <c r="D1231" s="281" t="s">
        <v>123</v>
      </c>
      <c r="E1231" s="282" t="s">
        <v>82</v>
      </c>
      <c r="G1231" s="387" t="str">
        <f>IF(OR(C1231="",C1231="Incomplet"),"",AVERAGE(Compétences!$AC$5:$AC$39))</f>
        <v/>
      </c>
      <c r="H1231" s="281" t="s">
        <v>123</v>
      </c>
    </row>
    <row r="1232" spans="1:8" ht="13.9" customHeight="1" x14ac:dyDescent="0.2">
      <c r="A1232" s="281"/>
      <c r="G1232" s="283"/>
    </row>
    <row r="1233" spans="1:8" ht="11.45" customHeight="1" x14ac:dyDescent="0.2">
      <c r="A1233" s="283" t="s">
        <v>75</v>
      </c>
      <c r="D1233" s="281"/>
      <c r="E1233" s="321"/>
      <c r="G1233" s="283"/>
    </row>
    <row r="1234" spans="1:8" ht="7.15" customHeight="1" x14ac:dyDescent="0.2">
      <c r="A1234" s="281"/>
      <c r="B1234" s="281"/>
      <c r="C1234" s="281"/>
      <c r="D1234" s="281"/>
      <c r="E1234" s="281"/>
      <c r="F1234" s="281"/>
      <c r="G1234" s="283"/>
      <c r="H1234" s="281"/>
    </row>
    <row r="1235" spans="1:8" ht="13.15" customHeight="1" x14ac:dyDescent="0.2">
      <c r="A1235" s="282" t="s">
        <v>81</v>
      </c>
      <c r="C1235" s="388" t="str">
        <f>IF(OR(Compétences!$AE29="",Compétences!$AE29="incomplet",Compétences!$AE29="absent(e)"),"",Compétences!$AE29)</f>
        <v/>
      </c>
      <c r="D1235" s="281" t="s">
        <v>127</v>
      </c>
      <c r="E1235" s="282" t="s">
        <v>82</v>
      </c>
      <c r="G1235" s="387" t="str">
        <f>IF(OR(C1235="",C1235="Incomplet"),"",AVERAGE(Compétences!$AE$5:$AE$39))</f>
        <v/>
      </c>
      <c r="H1235" s="281" t="s">
        <v>127</v>
      </c>
    </row>
    <row r="1236" spans="1:8" ht="13.9" customHeight="1" x14ac:dyDescent="0.2">
      <c r="A1236" s="281"/>
      <c r="G1236" s="283"/>
    </row>
    <row r="1237" spans="1:8" ht="11.45" customHeight="1" x14ac:dyDescent="0.2">
      <c r="A1237" s="283" t="s">
        <v>84</v>
      </c>
      <c r="D1237" s="281"/>
      <c r="E1237" s="321"/>
      <c r="G1237" s="283"/>
    </row>
    <row r="1238" spans="1:8" ht="7.15" customHeight="1" x14ac:dyDescent="0.2">
      <c r="A1238" s="281"/>
      <c r="B1238" s="281"/>
      <c r="C1238" s="281"/>
      <c r="D1238" s="281"/>
      <c r="E1238" s="281"/>
      <c r="F1238" s="281"/>
      <c r="G1238" s="283"/>
      <c r="H1238" s="281"/>
    </row>
    <row r="1239" spans="1:8" ht="13.15" customHeight="1" x14ac:dyDescent="0.2">
      <c r="A1239" s="282" t="s">
        <v>81</v>
      </c>
      <c r="C1239" s="304" t="str">
        <f>IF(OR(Compétences!$AG29="",Compétences!$AG29="incomplet",Compétences!$AG29="absent(e)"),"",Compétences!$AG29)</f>
        <v/>
      </c>
      <c r="D1239" s="281" t="s">
        <v>128</v>
      </c>
      <c r="E1239" s="282" t="s">
        <v>82</v>
      </c>
      <c r="G1239" s="387" t="str">
        <f>IF(OR(C1239="",C1239="Incomplet"),"",AVERAGE(Compétences!$AG$5:$AG$39))</f>
        <v/>
      </c>
      <c r="H1239" s="281" t="s">
        <v>128</v>
      </c>
    </row>
    <row r="1240" spans="1:8" ht="13.9" customHeight="1" x14ac:dyDescent="0.2">
      <c r="A1240" s="281"/>
      <c r="G1240" s="283"/>
    </row>
    <row r="1241" spans="1:8" ht="11.45" customHeight="1" x14ac:dyDescent="0.2">
      <c r="A1241" s="283" t="s">
        <v>89</v>
      </c>
      <c r="D1241" s="281"/>
      <c r="E1241" s="321"/>
      <c r="G1241" s="283"/>
    </row>
    <row r="1242" spans="1:8" ht="7.15" customHeight="1" x14ac:dyDescent="0.2">
      <c r="A1242" s="281"/>
      <c r="B1242" s="281"/>
      <c r="C1242" s="281"/>
      <c r="D1242" s="281"/>
      <c r="E1242" s="281"/>
      <c r="F1242" s="281"/>
      <c r="G1242" s="283"/>
      <c r="H1242" s="281"/>
    </row>
    <row r="1243" spans="1:8" ht="13.15" customHeight="1" x14ac:dyDescent="0.2">
      <c r="A1243" s="282" t="s">
        <v>81</v>
      </c>
      <c r="C1243" s="304" t="str">
        <f>IF(OR(Compétences!$AI29="",Compétences!$AI29="incomplet",Compétences!$AI29="absent(e)"),"",Compétences!$AI29)</f>
        <v/>
      </c>
      <c r="D1243" s="281" t="s">
        <v>127</v>
      </c>
      <c r="E1243" s="282" t="s">
        <v>82</v>
      </c>
      <c r="G1243" s="387" t="str">
        <f>IF(OR(C1243="",C1243="Incomplet"),"",AVERAGE(Compétences!$AI$5:$AI$39))</f>
        <v/>
      </c>
      <c r="H1243" s="281" t="s">
        <v>127</v>
      </c>
    </row>
    <row r="1244" spans="1:8" ht="13.9" customHeight="1" x14ac:dyDescent="0.2">
      <c r="A1244" s="281"/>
    </row>
    <row r="1245" spans="1:8" ht="19.899999999999999" customHeight="1" x14ac:dyDescent="0.2"/>
    <row r="1246" spans="1:8" ht="19.899999999999999" customHeight="1" x14ac:dyDescent="0.2"/>
    <row r="1247" spans="1:8" ht="18" customHeight="1" x14ac:dyDescent="0.2"/>
    <row r="1248" spans="1:8" ht="18" customHeight="1" x14ac:dyDescent="0.2"/>
    <row r="1250" spans="1:8" ht="23.45" customHeight="1" x14ac:dyDescent="0.2"/>
    <row r="1251" spans="1:8" ht="12.75" customHeight="1" x14ac:dyDescent="0.2"/>
    <row r="1252" spans="1:8" ht="12.75" customHeight="1" x14ac:dyDescent="0.2"/>
    <row r="1253" spans="1:8" ht="12.75" customHeight="1" x14ac:dyDescent="0.2">
      <c r="A1253" s="526"/>
      <c r="B1253" s="526"/>
      <c r="C1253" s="526"/>
      <c r="D1253" s="526"/>
      <c r="E1253" s="526"/>
      <c r="F1253" s="526"/>
      <c r="G1253" s="526"/>
      <c r="H1253" s="526"/>
    </row>
    <row r="1254" spans="1:8" ht="15" customHeight="1" x14ac:dyDescent="0.2">
      <c r="A1254" s="529" t="s">
        <v>78</v>
      </c>
      <c r="B1254" s="529"/>
      <c r="C1254" s="529"/>
      <c r="D1254" s="529"/>
      <c r="E1254" s="529"/>
      <c r="F1254" s="529"/>
      <c r="G1254" s="529"/>
      <c r="H1254" s="529"/>
    </row>
    <row r="1255" spans="1:8" ht="15" customHeight="1" x14ac:dyDescent="0.2">
      <c r="A1255" s="315"/>
      <c r="B1255" s="316"/>
      <c r="C1255" s="316"/>
      <c r="D1255" s="317"/>
      <c r="E1255" s="316"/>
      <c r="F1255" s="316"/>
      <c r="G1255" s="316"/>
      <c r="H1255" s="316"/>
    </row>
    <row r="1256" spans="1:8" ht="15.75" customHeight="1" x14ac:dyDescent="0.2">
      <c r="A1256" s="530" t="s">
        <v>94</v>
      </c>
      <c r="B1256" s="530"/>
      <c r="C1256" s="530"/>
      <c r="D1256" s="530"/>
      <c r="E1256" s="530"/>
      <c r="F1256" s="530"/>
      <c r="G1256" s="530"/>
      <c r="H1256" s="530"/>
    </row>
    <row r="1257" spans="1:8" ht="12.75" customHeight="1" x14ac:dyDescent="0.2">
      <c r="A1257" s="315"/>
      <c r="B1257" s="316"/>
      <c r="C1257" s="316"/>
      <c r="D1257" s="317"/>
      <c r="E1257" s="316"/>
      <c r="F1257" s="316"/>
      <c r="G1257" s="316"/>
      <c r="H1257" s="316"/>
    </row>
    <row r="1258" spans="1:8" ht="16.149999999999999" customHeight="1" x14ac:dyDescent="0.2">
      <c r="A1258" s="275" t="s">
        <v>80</v>
      </c>
      <c r="B1258" s="275" t="str">
        <f>IF('Encodage réponses Es'!$C$1="","",'Encodage réponses Es'!$C$1)</f>
        <v/>
      </c>
      <c r="C1258" s="316"/>
      <c r="D1258" s="317"/>
      <c r="E1258" s="316"/>
      <c r="F1258" s="316"/>
      <c r="G1258" s="316"/>
      <c r="H1258" s="316"/>
    </row>
    <row r="1259" spans="1:8" ht="16.899999999999999" customHeight="1" x14ac:dyDescent="0.2">
      <c r="A1259" s="275" t="s">
        <v>79</v>
      </c>
      <c r="B1259" s="275" t="str">
        <f>IF('Encodage réponses Es'!$C$2="","",'Encodage réponses Es'!$C$2)</f>
        <v/>
      </c>
      <c r="C1259" s="316"/>
      <c r="D1259" s="317"/>
      <c r="E1259" s="316"/>
      <c r="F1259" s="316"/>
      <c r="G1259" s="316"/>
      <c r="H1259" s="316"/>
    </row>
    <row r="1260" spans="1:8" ht="18" customHeight="1" x14ac:dyDescent="0.2">
      <c r="A1260" s="527" t="str">
        <f>CONCATENATE("Synthèse des résultats de l'élève : ",Compétences!$D30)</f>
        <v xml:space="preserve">Synthèse des résultats de l'élève : </v>
      </c>
      <c r="B1260" s="527"/>
      <c r="C1260" s="527"/>
      <c r="D1260" s="527"/>
      <c r="E1260" s="527"/>
      <c r="F1260" s="527"/>
      <c r="G1260" s="527"/>
      <c r="H1260" s="527"/>
    </row>
    <row r="1261" spans="1:8" ht="15.75" customHeight="1" x14ac:dyDescent="0.2">
      <c r="A1261" s="318"/>
      <c r="B1261" s="319"/>
      <c r="C1261" s="316"/>
      <c r="D1261" s="317"/>
      <c r="E1261" s="316"/>
      <c r="F1261" s="316"/>
      <c r="G1261" s="316"/>
      <c r="H1261" s="316"/>
    </row>
    <row r="1262" spans="1:8" ht="155.25" customHeight="1" x14ac:dyDescent="0.2">
      <c r="A1262" s="528" t="s">
        <v>131</v>
      </c>
      <c r="B1262" s="528"/>
      <c r="C1262" s="528"/>
      <c r="D1262" s="528"/>
      <c r="E1262" s="528"/>
      <c r="F1262" s="528"/>
      <c r="G1262" s="528"/>
      <c r="H1262" s="528"/>
    </row>
    <row r="1263" spans="1:8" ht="12.75" customHeight="1" x14ac:dyDescent="0.2">
      <c r="A1263" s="320"/>
      <c r="B1263" s="320"/>
      <c r="C1263" s="320"/>
      <c r="D1263" s="320"/>
      <c r="E1263" s="320"/>
      <c r="F1263" s="320"/>
      <c r="G1263" s="320"/>
      <c r="H1263" s="320"/>
    </row>
    <row r="1264" spans="1:8" ht="12.75" customHeight="1" x14ac:dyDescent="0.2">
      <c r="A1264" s="320"/>
      <c r="B1264" s="320"/>
      <c r="C1264" s="320"/>
      <c r="D1264" s="320"/>
      <c r="E1264" s="320"/>
      <c r="F1264" s="320"/>
      <c r="G1264" s="320"/>
      <c r="H1264" s="320"/>
    </row>
    <row r="1265" spans="1:8" ht="12" customHeight="1" x14ac:dyDescent="0.2">
      <c r="A1265" s="283" t="s">
        <v>85</v>
      </c>
      <c r="B1265" s="281"/>
      <c r="C1265" s="281"/>
      <c r="D1265" s="281"/>
      <c r="E1265" s="281"/>
      <c r="F1265" s="281"/>
      <c r="G1265" s="281"/>
      <c r="H1265" s="281"/>
    </row>
    <row r="1266" spans="1:8" ht="12" customHeight="1" x14ac:dyDescent="0.2">
      <c r="A1266" s="281"/>
      <c r="B1266" s="281"/>
      <c r="C1266" s="281"/>
      <c r="D1266" s="281"/>
      <c r="E1266" s="281"/>
      <c r="F1266" s="281"/>
      <c r="G1266" s="281"/>
      <c r="H1266" s="281"/>
    </row>
    <row r="1267" spans="1:8" ht="12" customHeight="1" x14ac:dyDescent="0.2">
      <c r="A1267" s="282" t="s">
        <v>81</v>
      </c>
      <c r="B1267" s="524" t="str">
        <f>IF(Compétences!$H30="","",Compétences!$H30)</f>
        <v/>
      </c>
      <c r="C1267" s="524"/>
      <c r="D1267" s="281" t="s">
        <v>119</v>
      </c>
      <c r="E1267" s="282" t="s">
        <v>82</v>
      </c>
      <c r="G1267" s="387" t="str">
        <f>IF(OR(B1267="",B1267="incomplet",B1267="absent(e)"),"",AVERAGE(Compétences!$H$5:$H$39))</f>
        <v/>
      </c>
      <c r="H1267" s="281" t="s">
        <v>120</v>
      </c>
    </row>
    <row r="1268" spans="1:8" ht="12" customHeight="1" x14ac:dyDescent="0.2">
      <c r="A1268" s="281"/>
      <c r="B1268" s="281"/>
      <c r="C1268" s="525" t="str">
        <f>IF(OR(B1267="",B1267="incomplet",B1267="absent(e)"),"",B1267/53)</f>
        <v/>
      </c>
      <c r="D1268" s="525"/>
      <c r="E1268" s="281"/>
      <c r="F1268" s="281"/>
      <c r="G1268" s="389"/>
      <c r="H1268" s="394" t="str">
        <f>IF(C1268="","",G1267/53)</f>
        <v/>
      </c>
    </row>
    <row r="1269" spans="1:8" ht="12" customHeight="1" x14ac:dyDescent="0.2">
      <c r="A1269" s="281"/>
      <c r="B1269" s="281"/>
      <c r="C1269" s="391"/>
      <c r="D1269" s="391"/>
      <c r="E1269" s="281"/>
      <c r="F1269" s="281"/>
      <c r="G1269" s="389"/>
      <c r="H1269" s="391"/>
    </row>
    <row r="1270" spans="1:8" ht="12" customHeight="1" x14ac:dyDescent="0.2">
      <c r="A1270" s="281" t="s">
        <v>100</v>
      </c>
      <c r="C1270" s="304" t="str">
        <f>IF(OR(Compétences!$K30="",Compétences!$K30="incomplet",Compétences!$K30="absent(e)"),"",Compétences!$K30)</f>
        <v/>
      </c>
      <c r="D1270" s="281" t="s">
        <v>124</v>
      </c>
      <c r="G1270" s="387" t="str">
        <f>IF(OR(C1270="",C1270="Incomplet"),"",AVERAGE(Compétences!$K$5:$K$39))</f>
        <v/>
      </c>
      <c r="H1270" s="281" t="s">
        <v>124</v>
      </c>
    </row>
    <row r="1271" spans="1:8" ht="12" customHeight="1" x14ac:dyDescent="0.2">
      <c r="A1271" s="281" t="s">
        <v>116</v>
      </c>
      <c r="C1271" s="304" t="str">
        <f>IF(OR(Compétences!$N30="",Compétences!$N30="incomplet",Compétences!$N30="absent(e)"),"",Compétences!$N30)</f>
        <v/>
      </c>
      <c r="D1271" s="281" t="s">
        <v>125</v>
      </c>
      <c r="G1271" s="387" t="str">
        <f>IF(OR(C1271="",C1271="Incomplet"),"",AVERAGE(Compétences!$N$5:$N$39))</f>
        <v/>
      </c>
      <c r="H1271" s="281" t="s">
        <v>125</v>
      </c>
    </row>
    <row r="1272" spans="1:8" ht="12" customHeight="1" x14ac:dyDescent="0.2">
      <c r="A1272" s="281" t="s">
        <v>69</v>
      </c>
      <c r="C1272" s="386" t="str">
        <f>IF(OR(Compétences!$Q30="",Compétences!$Q30="incomplet",Compétences!$Q30="absent(e)"),"",Compétences!$Q30)</f>
        <v/>
      </c>
      <c r="D1272" s="281" t="s">
        <v>121</v>
      </c>
      <c r="E1272" s="321"/>
      <c r="G1272" s="387" t="str">
        <f>IF(OR(C1272="",C1272="Incomplet"),"",AVERAGE(Compétences!$Q$5:$Q$39))</f>
        <v/>
      </c>
      <c r="H1272" s="281" t="s">
        <v>121</v>
      </c>
    </row>
    <row r="1273" spans="1:8" ht="12" customHeight="1" x14ac:dyDescent="0.2">
      <c r="A1273" s="281" t="s">
        <v>83</v>
      </c>
      <c r="C1273" s="304" t="str">
        <f>IF(OR(Compétences!$T30="",Compétences!$T30="incomplet",Compétences!$T30="absent(e)"),"",Compétences!$T30)</f>
        <v/>
      </c>
      <c r="D1273" s="281" t="s">
        <v>124</v>
      </c>
      <c r="E1273" s="321"/>
      <c r="G1273" s="387" t="str">
        <f>IF(OR(C1273="",C1273="Incomplet"),"",AVERAGE(Compétences!$T$5:$T$39))</f>
        <v/>
      </c>
      <c r="H1273" s="281" t="s">
        <v>124</v>
      </c>
    </row>
    <row r="1274" spans="1:8" ht="12" customHeight="1" x14ac:dyDescent="0.2">
      <c r="A1274" s="281" t="s">
        <v>117</v>
      </c>
      <c r="B1274" s="281"/>
      <c r="C1274" s="304" t="str">
        <f>IF(OR(Compétences!$W30="",Compétences!$W30="incomplet",Compétences!$W30="absent(e)"),"",Compétences!$W30)</f>
        <v/>
      </c>
      <c r="D1274" s="281" t="s">
        <v>122</v>
      </c>
      <c r="E1274" s="281"/>
      <c r="F1274" s="281"/>
      <c r="G1274" s="387" t="str">
        <f>IF(OR(C1274="",C1274="Incomplet"),"",AVERAGE(Compétences!$W$5:$W$39))</f>
        <v/>
      </c>
      <c r="H1274" s="281" t="s">
        <v>122</v>
      </c>
    </row>
    <row r="1275" spans="1:8" ht="9.6" customHeight="1" x14ac:dyDescent="0.2">
      <c r="A1275" s="281" t="s">
        <v>118</v>
      </c>
      <c r="C1275" s="304" t="str">
        <f>IF(OR(Compétences!$Z30="",Compétences!$Z30="incomplet",Compétences!$Z30="absent(e)"),"",Compétences!$Z30)</f>
        <v/>
      </c>
      <c r="D1275" s="281" t="s">
        <v>126</v>
      </c>
      <c r="G1275" s="387" t="str">
        <f>IF(OR(C1275="",C1275="Incomplet"),"",AVERAGE(Compétences!$Z$5:$Z$39))</f>
        <v/>
      </c>
      <c r="H1275" s="281" t="s">
        <v>126</v>
      </c>
    </row>
    <row r="1276" spans="1:8" ht="12" customHeight="1" x14ac:dyDescent="0.2">
      <c r="A1276" s="281"/>
      <c r="C1276" s="304"/>
      <c r="D1276" s="281"/>
      <c r="G1276" s="284"/>
      <c r="H1276" s="281"/>
    </row>
    <row r="1277" spans="1:8" ht="12" customHeight="1" x14ac:dyDescent="0.2">
      <c r="A1277" s="281"/>
      <c r="C1277" s="304"/>
      <c r="D1277" s="281"/>
      <c r="G1277" s="284"/>
      <c r="H1277" s="281"/>
    </row>
    <row r="1278" spans="1:8" ht="12" customHeight="1" x14ac:dyDescent="0.2">
      <c r="A1278" s="281"/>
      <c r="D1278" s="281"/>
    </row>
    <row r="1279" spans="1:8" ht="11.45" customHeight="1" x14ac:dyDescent="0.2">
      <c r="A1279" s="283" t="s">
        <v>74</v>
      </c>
      <c r="D1279" s="281"/>
      <c r="E1279" s="321"/>
    </row>
    <row r="1280" spans="1:8" ht="7.15" customHeight="1" x14ac:dyDescent="0.2">
      <c r="A1280" s="281"/>
      <c r="B1280" s="281"/>
      <c r="C1280" s="281"/>
      <c r="D1280" s="281"/>
      <c r="E1280" s="281"/>
      <c r="F1280" s="281"/>
      <c r="G1280" s="281"/>
      <c r="H1280" s="281"/>
    </row>
    <row r="1281" spans="1:8" ht="13.15" customHeight="1" x14ac:dyDescent="0.2">
      <c r="A1281" s="282" t="s">
        <v>81</v>
      </c>
      <c r="C1281" s="304" t="str">
        <f>IF(OR(Compétences!$AC30="",Compétences!$AC30="incomplet",Compétences!$AC30="absent(e)"),"",Compétences!$AC30)</f>
        <v/>
      </c>
      <c r="D1281" s="281" t="s">
        <v>123</v>
      </c>
      <c r="E1281" s="282" t="s">
        <v>82</v>
      </c>
      <c r="G1281" s="387" t="str">
        <f>IF(OR(C1281="",C1281="Incomplet"),"",AVERAGE(Compétences!$AC$5:$AC$39))</f>
        <v/>
      </c>
      <c r="H1281" s="281" t="s">
        <v>123</v>
      </c>
    </row>
    <row r="1282" spans="1:8" ht="13.9" customHeight="1" x14ac:dyDescent="0.2">
      <c r="A1282" s="281"/>
      <c r="G1282" s="283"/>
    </row>
    <row r="1283" spans="1:8" ht="11.45" customHeight="1" x14ac:dyDescent="0.2">
      <c r="A1283" s="283" t="s">
        <v>75</v>
      </c>
      <c r="D1283" s="281"/>
      <c r="E1283" s="321"/>
      <c r="G1283" s="283"/>
    </row>
    <row r="1284" spans="1:8" ht="7.15" customHeight="1" x14ac:dyDescent="0.2">
      <c r="A1284" s="281"/>
      <c r="B1284" s="281"/>
      <c r="C1284" s="281"/>
      <c r="D1284" s="281"/>
      <c r="E1284" s="281"/>
      <c r="F1284" s="281"/>
      <c r="G1284" s="283"/>
      <c r="H1284" s="281"/>
    </row>
    <row r="1285" spans="1:8" ht="13.15" customHeight="1" x14ac:dyDescent="0.2">
      <c r="A1285" s="282" t="s">
        <v>81</v>
      </c>
      <c r="C1285" s="388" t="str">
        <f>IF(OR(Compétences!$AE30="",Compétences!$AE30="incomplet",Compétences!$AE30="absent(e)"),"",Compétences!$AE30)</f>
        <v/>
      </c>
      <c r="D1285" s="281" t="s">
        <v>127</v>
      </c>
      <c r="E1285" s="282" t="s">
        <v>82</v>
      </c>
      <c r="G1285" s="387" t="str">
        <f>IF(OR(C1285="",C1285="Incomplet"),"",AVERAGE(Compétences!$AE$5:$AE$39))</f>
        <v/>
      </c>
      <c r="H1285" s="281" t="s">
        <v>127</v>
      </c>
    </row>
    <row r="1286" spans="1:8" ht="13.9" customHeight="1" x14ac:dyDescent="0.2">
      <c r="A1286" s="281"/>
      <c r="G1286" s="283"/>
    </row>
    <row r="1287" spans="1:8" ht="11.45" customHeight="1" x14ac:dyDescent="0.2">
      <c r="A1287" s="283" t="s">
        <v>84</v>
      </c>
      <c r="D1287" s="281"/>
      <c r="E1287" s="321"/>
      <c r="G1287" s="283"/>
    </row>
    <row r="1288" spans="1:8" ht="7.15" customHeight="1" x14ac:dyDescent="0.2">
      <c r="A1288" s="281"/>
      <c r="B1288" s="281"/>
      <c r="C1288" s="281"/>
      <c r="D1288" s="281"/>
      <c r="E1288" s="281"/>
      <c r="F1288" s="281"/>
      <c r="G1288" s="283"/>
      <c r="H1288" s="281"/>
    </row>
    <row r="1289" spans="1:8" ht="13.15" customHeight="1" x14ac:dyDescent="0.2">
      <c r="A1289" s="282" t="s">
        <v>81</v>
      </c>
      <c r="C1289" s="304" t="str">
        <f>IF(OR(Compétences!$AG30="",Compétences!$AG30="incomplet",Compétences!$AG30="absent(e)"),"",Compétences!$AG30)</f>
        <v/>
      </c>
      <c r="D1289" s="281" t="s">
        <v>128</v>
      </c>
      <c r="E1289" s="282" t="s">
        <v>82</v>
      </c>
      <c r="G1289" s="387" t="str">
        <f>IF(OR(C1289="",C1289="Incomplet"),"",AVERAGE(Compétences!$AG$5:$AG$39))</f>
        <v/>
      </c>
      <c r="H1289" s="281" t="s">
        <v>128</v>
      </c>
    </row>
    <row r="1290" spans="1:8" ht="13.9" customHeight="1" x14ac:dyDescent="0.2">
      <c r="A1290" s="281"/>
      <c r="G1290" s="283"/>
    </row>
    <row r="1291" spans="1:8" ht="11.45" customHeight="1" x14ac:dyDescent="0.2">
      <c r="A1291" s="283" t="s">
        <v>89</v>
      </c>
      <c r="D1291" s="281"/>
      <c r="E1291" s="321"/>
      <c r="G1291" s="283"/>
    </row>
    <row r="1292" spans="1:8" ht="7.15" customHeight="1" x14ac:dyDescent="0.2">
      <c r="A1292" s="281"/>
      <c r="B1292" s="281"/>
      <c r="C1292" s="281"/>
      <c r="D1292" s="281"/>
      <c r="E1292" s="281"/>
      <c r="F1292" s="281"/>
      <c r="G1292" s="283"/>
      <c r="H1292" s="281"/>
    </row>
    <row r="1293" spans="1:8" ht="13.15" customHeight="1" x14ac:dyDescent="0.2">
      <c r="A1293" s="282" t="s">
        <v>81</v>
      </c>
      <c r="C1293" s="304" t="str">
        <f>IF(OR(Compétences!$AI30="",Compétences!$AI30="incomplet",Compétences!$AI30="absent(e)"),"",Compétences!$AI30)</f>
        <v/>
      </c>
      <c r="D1293" s="281" t="s">
        <v>127</v>
      </c>
      <c r="E1293" s="282" t="s">
        <v>82</v>
      </c>
      <c r="G1293" s="387" t="str">
        <f>IF(OR(C1293="",C1293="Incomplet"),"",AVERAGE(Compétences!$AI$5:$AI$39))</f>
        <v/>
      </c>
      <c r="H1293" s="281" t="s">
        <v>127</v>
      </c>
    </row>
    <row r="1294" spans="1:8" ht="13.9" customHeight="1" x14ac:dyDescent="0.2">
      <c r="A1294" s="281"/>
    </row>
    <row r="1295" spans="1:8" ht="19.899999999999999" customHeight="1" x14ac:dyDescent="0.2"/>
    <row r="1296" spans="1:8" ht="19.899999999999999" customHeight="1" x14ac:dyDescent="0.2"/>
    <row r="1297" spans="1:8" ht="18" customHeight="1" x14ac:dyDescent="0.2"/>
    <row r="1298" spans="1:8" ht="18" customHeight="1" x14ac:dyDescent="0.2"/>
    <row r="1300" spans="1:8" ht="23.45" customHeight="1" x14ac:dyDescent="0.2"/>
    <row r="1301" spans="1:8" ht="12.75" customHeight="1" x14ac:dyDescent="0.2"/>
    <row r="1302" spans="1:8" ht="12.75" customHeight="1" x14ac:dyDescent="0.2"/>
    <row r="1303" spans="1:8" ht="12.75" customHeight="1" x14ac:dyDescent="0.2">
      <c r="A1303" s="526"/>
      <c r="B1303" s="526"/>
      <c r="C1303" s="526"/>
      <c r="D1303" s="526"/>
      <c r="E1303" s="526"/>
      <c r="F1303" s="526"/>
      <c r="G1303" s="526"/>
      <c r="H1303" s="526"/>
    </row>
    <row r="1304" spans="1:8" ht="15" customHeight="1" x14ac:dyDescent="0.2">
      <c r="A1304" s="529" t="s">
        <v>78</v>
      </c>
      <c r="B1304" s="529"/>
      <c r="C1304" s="529"/>
      <c r="D1304" s="529"/>
      <c r="E1304" s="529"/>
      <c r="F1304" s="529"/>
      <c r="G1304" s="529"/>
      <c r="H1304" s="529"/>
    </row>
    <row r="1305" spans="1:8" ht="15" customHeight="1" x14ac:dyDescent="0.2">
      <c r="A1305" s="315"/>
      <c r="B1305" s="316"/>
      <c r="C1305" s="316"/>
      <c r="D1305" s="317"/>
      <c r="E1305" s="316"/>
      <c r="F1305" s="316"/>
      <c r="G1305" s="316"/>
      <c r="H1305" s="316"/>
    </row>
    <row r="1306" spans="1:8" ht="15.75" customHeight="1" x14ac:dyDescent="0.2">
      <c r="A1306" s="530" t="s">
        <v>94</v>
      </c>
      <c r="B1306" s="530"/>
      <c r="C1306" s="530"/>
      <c r="D1306" s="530"/>
      <c r="E1306" s="530"/>
      <c r="F1306" s="530"/>
      <c r="G1306" s="530"/>
      <c r="H1306" s="530"/>
    </row>
    <row r="1307" spans="1:8" ht="12.75" customHeight="1" x14ac:dyDescent="0.2">
      <c r="A1307" s="315"/>
      <c r="B1307" s="316"/>
      <c r="C1307" s="316"/>
      <c r="D1307" s="317"/>
      <c r="E1307" s="316"/>
      <c r="F1307" s="316"/>
      <c r="G1307" s="316"/>
      <c r="H1307" s="316"/>
    </row>
    <row r="1308" spans="1:8" ht="16.149999999999999" customHeight="1" x14ac:dyDescent="0.2">
      <c r="A1308" s="275" t="s">
        <v>80</v>
      </c>
      <c r="B1308" s="275" t="str">
        <f>IF('Encodage réponses Es'!$C$1="","",'Encodage réponses Es'!$C$1)</f>
        <v/>
      </c>
      <c r="C1308" s="316"/>
      <c r="D1308" s="317"/>
      <c r="E1308" s="316"/>
      <c r="F1308" s="316"/>
      <c r="G1308" s="316"/>
      <c r="H1308" s="316"/>
    </row>
    <row r="1309" spans="1:8" ht="16.899999999999999" customHeight="1" x14ac:dyDescent="0.2">
      <c r="A1309" s="275" t="s">
        <v>79</v>
      </c>
      <c r="B1309" s="275" t="str">
        <f>IF('Encodage réponses Es'!$C$2="","",'Encodage réponses Es'!$C$2)</f>
        <v/>
      </c>
      <c r="C1309" s="316"/>
      <c r="D1309" s="317"/>
      <c r="E1309" s="316"/>
      <c r="F1309" s="316"/>
      <c r="G1309" s="316"/>
      <c r="H1309" s="316"/>
    </row>
    <row r="1310" spans="1:8" ht="18" customHeight="1" x14ac:dyDescent="0.2">
      <c r="A1310" s="527" t="str">
        <f>CONCATENATE("Synthèse des résultats de l'élève : ",Compétences!$D31)</f>
        <v xml:space="preserve">Synthèse des résultats de l'élève : </v>
      </c>
      <c r="B1310" s="527"/>
      <c r="C1310" s="527"/>
      <c r="D1310" s="527"/>
      <c r="E1310" s="527"/>
      <c r="F1310" s="527"/>
      <c r="G1310" s="527"/>
      <c r="H1310" s="527"/>
    </row>
    <row r="1311" spans="1:8" ht="15.75" customHeight="1" x14ac:dyDescent="0.2">
      <c r="A1311" s="318"/>
      <c r="B1311" s="319"/>
      <c r="C1311" s="316"/>
      <c r="D1311" s="317"/>
      <c r="E1311" s="316"/>
      <c r="F1311" s="316"/>
      <c r="G1311" s="316"/>
      <c r="H1311" s="316"/>
    </row>
    <row r="1312" spans="1:8" ht="155.25" customHeight="1" x14ac:dyDescent="0.2">
      <c r="A1312" s="528" t="s">
        <v>131</v>
      </c>
      <c r="B1312" s="528"/>
      <c r="C1312" s="528"/>
      <c r="D1312" s="528"/>
      <c r="E1312" s="528"/>
      <c r="F1312" s="528"/>
      <c r="G1312" s="528"/>
      <c r="H1312" s="528"/>
    </row>
    <row r="1313" spans="1:8" ht="12.75" customHeight="1" x14ac:dyDescent="0.2">
      <c r="A1313" s="320"/>
      <c r="B1313" s="320"/>
      <c r="C1313" s="320"/>
      <c r="D1313" s="320"/>
      <c r="E1313" s="320"/>
      <c r="F1313" s="320"/>
      <c r="G1313" s="320"/>
      <c r="H1313" s="320"/>
    </row>
    <row r="1314" spans="1:8" ht="12.75" customHeight="1" x14ac:dyDescent="0.2">
      <c r="A1314" s="320"/>
      <c r="B1314" s="320"/>
      <c r="C1314" s="320"/>
      <c r="D1314" s="320"/>
      <c r="E1314" s="320"/>
      <c r="F1314" s="320"/>
      <c r="G1314" s="320"/>
      <c r="H1314" s="320"/>
    </row>
    <row r="1315" spans="1:8" ht="12" customHeight="1" x14ac:dyDescent="0.2">
      <c r="A1315" s="283" t="s">
        <v>85</v>
      </c>
      <c r="B1315" s="281"/>
      <c r="C1315" s="281"/>
      <c r="D1315" s="281"/>
      <c r="E1315" s="281"/>
      <c r="F1315" s="281"/>
      <c r="G1315" s="281"/>
      <c r="H1315" s="281"/>
    </row>
    <row r="1316" spans="1:8" ht="12" customHeight="1" x14ac:dyDescent="0.2">
      <c r="A1316" s="281"/>
      <c r="B1316" s="281"/>
      <c r="C1316" s="281"/>
      <c r="D1316" s="281"/>
      <c r="E1316" s="281"/>
      <c r="F1316" s="281"/>
      <c r="G1316" s="281"/>
      <c r="H1316" s="281"/>
    </row>
    <row r="1317" spans="1:8" ht="12" customHeight="1" x14ac:dyDescent="0.2">
      <c r="A1317" s="282" t="s">
        <v>81</v>
      </c>
      <c r="B1317" s="524" t="str">
        <f>IF(Compétences!$H31="","",Compétences!$H31)</f>
        <v/>
      </c>
      <c r="C1317" s="524"/>
      <c r="D1317" s="281" t="s">
        <v>119</v>
      </c>
      <c r="E1317" s="282" t="s">
        <v>82</v>
      </c>
      <c r="G1317" s="387" t="str">
        <f>IF(OR(B1317="",B1317="incomplet",B1317="absent(e)"),"",AVERAGE(Compétences!$H$5:$H$39))</f>
        <v/>
      </c>
      <c r="H1317" s="281" t="s">
        <v>120</v>
      </c>
    </row>
    <row r="1318" spans="1:8" ht="12" customHeight="1" x14ac:dyDescent="0.2">
      <c r="A1318" s="281"/>
      <c r="B1318" s="281"/>
      <c r="C1318" s="525" t="str">
        <f>IF(OR(B1317="",B1317="incomplet",B1317="absent(e)"),"",B1317/53)</f>
        <v/>
      </c>
      <c r="D1318" s="525"/>
      <c r="E1318" s="281"/>
      <c r="F1318" s="281"/>
      <c r="G1318" s="389"/>
      <c r="H1318" s="394" t="str">
        <f>IF(C1318="","",G1317/53)</f>
        <v/>
      </c>
    </row>
    <row r="1319" spans="1:8" ht="12" customHeight="1" x14ac:dyDescent="0.2">
      <c r="A1319" s="281"/>
      <c r="B1319" s="281"/>
      <c r="C1319" s="391"/>
      <c r="D1319" s="391"/>
      <c r="E1319" s="281"/>
      <c r="F1319" s="281"/>
      <c r="G1319" s="389"/>
      <c r="H1319" s="391"/>
    </row>
    <row r="1320" spans="1:8" ht="12" customHeight="1" x14ac:dyDescent="0.2">
      <c r="A1320" s="281" t="s">
        <v>100</v>
      </c>
      <c r="C1320" s="304" t="str">
        <f>IF(OR(Compétences!$K31="",Compétences!$K31="incomplet",Compétences!$K31="absent(e)"),"",Compétences!$K31)</f>
        <v/>
      </c>
      <c r="D1320" s="281" t="s">
        <v>124</v>
      </c>
      <c r="G1320" s="387" t="str">
        <f>IF(OR(C1320="",C1320="Incomplet"),"",AVERAGE(Compétences!$K$5:$K$39))</f>
        <v/>
      </c>
      <c r="H1320" s="281" t="s">
        <v>124</v>
      </c>
    </row>
    <row r="1321" spans="1:8" ht="12" customHeight="1" x14ac:dyDescent="0.2">
      <c r="A1321" s="281" t="s">
        <v>116</v>
      </c>
      <c r="C1321" s="304" t="str">
        <f>IF(OR(Compétences!$N31="",Compétences!$N31="incomplet",Compétences!$N31="absent(e)"),"",Compétences!$N31)</f>
        <v/>
      </c>
      <c r="D1321" s="281" t="s">
        <v>125</v>
      </c>
      <c r="G1321" s="387" t="str">
        <f>IF(OR(C1321="",C1321="Incomplet"),"",AVERAGE(Compétences!$N$5:$N$39))</f>
        <v/>
      </c>
      <c r="H1321" s="281" t="s">
        <v>125</v>
      </c>
    </row>
    <row r="1322" spans="1:8" ht="12" customHeight="1" x14ac:dyDescent="0.2">
      <c r="A1322" s="281" t="s">
        <v>69</v>
      </c>
      <c r="C1322" s="386" t="str">
        <f>IF(OR(Compétences!$Q31="",Compétences!$Q31="incomplet",Compétences!$Q31="absent(e)"),"",Compétences!$Q31)</f>
        <v/>
      </c>
      <c r="D1322" s="281" t="s">
        <v>121</v>
      </c>
      <c r="E1322" s="321"/>
      <c r="G1322" s="387" t="str">
        <f>IF(OR(C1322="",C1322="Incomplet"),"",AVERAGE(Compétences!$Q$5:$Q$39))</f>
        <v/>
      </c>
      <c r="H1322" s="281" t="s">
        <v>121</v>
      </c>
    </row>
    <row r="1323" spans="1:8" ht="12" customHeight="1" x14ac:dyDescent="0.2">
      <c r="A1323" s="281" t="s">
        <v>83</v>
      </c>
      <c r="C1323" s="304" t="str">
        <f>IF(OR(Compétences!$T31="",Compétences!$T31="incomplet",Compétences!$T31="absent(e)"),"",Compétences!$T31)</f>
        <v/>
      </c>
      <c r="D1323" s="281" t="s">
        <v>124</v>
      </c>
      <c r="E1323" s="321"/>
      <c r="G1323" s="387" t="str">
        <f>IF(OR(C1323="",C1323="Incomplet"),"",AVERAGE(Compétences!$T$5:$T$39))</f>
        <v/>
      </c>
      <c r="H1323" s="281" t="s">
        <v>124</v>
      </c>
    </row>
    <row r="1324" spans="1:8" ht="12" customHeight="1" x14ac:dyDescent="0.2">
      <c r="A1324" s="281" t="s">
        <v>117</v>
      </c>
      <c r="B1324" s="281"/>
      <c r="C1324" s="304" t="str">
        <f>IF(OR(Compétences!$W31="",Compétences!$W31="incomplet",Compétences!$W31="absent(e)"),"",Compétences!$W31)</f>
        <v/>
      </c>
      <c r="D1324" s="281" t="s">
        <v>122</v>
      </c>
      <c r="E1324" s="281"/>
      <c r="F1324" s="281"/>
      <c r="G1324" s="387" t="str">
        <f>IF(OR(C1324="",C1324="Incomplet"),"",AVERAGE(Compétences!$W$5:$W$39))</f>
        <v/>
      </c>
      <c r="H1324" s="281" t="s">
        <v>122</v>
      </c>
    </row>
    <row r="1325" spans="1:8" ht="9.6" customHeight="1" x14ac:dyDescent="0.2">
      <c r="A1325" s="281" t="s">
        <v>118</v>
      </c>
      <c r="C1325" s="304" t="str">
        <f>IF(OR(Compétences!$Z31="",Compétences!$Z31="incomplet",Compétences!$Z31="absent(e)"),"",Compétences!$Z31)</f>
        <v/>
      </c>
      <c r="D1325" s="281" t="s">
        <v>126</v>
      </c>
      <c r="G1325" s="387" t="str">
        <f>IF(OR(C1325="",C1325="Incomplet"),"",AVERAGE(Compétences!$Z$5:$Z$39))</f>
        <v/>
      </c>
      <c r="H1325" s="281" t="s">
        <v>126</v>
      </c>
    </row>
    <row r="1326" spans="1:8" ht="12" customHeight="1" x14ac:dyDescent="0.2">
      <c r="A1326" s="281"/>
      <c r="C1326" s="304"/>
      <c r="D1326" s="281"/>
      <c r="G1326" s="284"/>
      <c r="H1326" s="281"/>
    </row>
    <row r="1327" spans="1:8" ht="12" customHeight="1" x14ac:dyDescent="0.2">
      <c r="A1327" s="281"/>
      <c r="C1327" s="304"/>
      <c r="D1327" s="281"/>
      <c r="G1327" s="284"/>
      <c r="H1327" s="281"/>
    </row>
    <row r="1328" spans="1:8" ht="12" customHeight="1" x14ac:dyDescent="0.2">
      <c r="A1328" s="281"/>
      <c r="D1328" s="281"/>
    </row>
    <row r="1329" spans="1:8" ht="11.45" customHeight="1" x14ac:dyDescent="0.2">
      <c r="A1329" s="283" t="s">
        <v>74</v>
      </c>
      <c r="D1329" s="281"/>
      <c r="E1329" s="321"/>
    </row>
    <row r="1330" spans="1:8" ht="7.15" customHeight="1" x14ac:dyDescent="0.2">
      <c r="A1330" s="281"/>
      <c r="B1330" s="281"/>
      <c r="C1330" s="281"/>
      <c r="D1330" s="281"/>
      <c r="E1330" s="281"/>
      <c r="F1330" s="281"/>
      <c r="G1330" s="281"/>
      <c r="H1330" s="281"/>
    </row>
    <row r="1331" spans="1:8" ht="13.15" customHeight="1" x14ac:dyDescent="0.2">
      <c r="A1331" s="282" t="s">
        <v>81</v>
      </c>
      <c r="C1331" s="304" t="str">
        <f>IF(OR(Compétences!$AC31="",Compétences!$AC31="incomplet",Compétences!$AC31="absent(e)"),"",Compétences!$AC31)</f>
        <v/>
      </c>
      <c r="D1331" s="281" t="s">
        <v>123</v>
      </c>
      <c r="E1331" s="282" t="s">
        <v>82</v>
      </c>
      <c r="G1331" s="387" t="str">
        <f>IF(OR(C1331="",C1331="Incomplet"),"",AVERAGE(Compétences!$AC$5:$AC$39))</f>
        <v/>
      </c>
      <c r="H1331" s="281" t="s">
        <v>123</v>
      </c>
    </row>
    <row r="1332" spans="1:8" ht="13.9" customHeight="1" x14ac:dyDescent="0.2">
      <c r="A1332" s="281"/>
      <c r="G1332" s="283"/>
    </row>
    <row r="1333" spans="1:8" ht="11.45" customHeight="1" x14ac:dyDescent="0.2">
      <c r="A1333" s="283" t="s">
        <v>75</v>
      </c>
      <c r="D1333" s="281"/>
      <c r="E1333" s="321"/>
      <c r="G1333" s="283"/>
    </row>
    <row r="1334" spans="1:8" ht="7.15" customHeight="1" x14ac:dyDescent="0.2">
      <c r="A1334" s="281"/>
      <c r="B1334" s="281"/>
      <c r="C1334" s="281"/>
      <c r="D1334" s="281"/>
      <c r="E1334" s="281"/>
      <c r="F1334" s="281"/>
      <c r="G1334" s="283"/>
      <c r="H1334" s="281"/>
    </row>
    <row r="1335" spans="1:8" ht="13.15" customHeight="1" x14ac:dyDescent="0.2">
      <c r="A1335" s="282" t="s">
        <v>81</v>
      </c>
      <c r="C1335" s="388" t="str">
        <f>IF(OR(Compétences!$AE31="",Compétences!$AE31="incomplet",Compétences!$AE31="absent(e)"),"",Compétences!$AE31)</f>
        <v/>
      </c>
      <c r="D1335" s="281" t="s">
        <v>127</v>
      </c>
      <c r="E1335" s="282" t="s">
        <v>82</v>
      </c>
      <c r="G1335" s="387" t="str">
        <f>IF(OR(C1335="",C1335="Incomplet"),"",AVERAGE(Compétences!$AE$5:$AE$39))</f>
        <v/>
      </c>
      <c r="H1335" s="281" t="s">
        <v>127</v>
      </c>
    </row>
    <row r="1336" spans="1:8" ht="13.9" customHeight="1" x14ac:dyDescent="0.2">
      <c r="A1336" s="281"/>
      <c r="G1336" s="283"/>
    </row>
    <row r="1337" spans="1:8" ht="11.45" customHeight="1" x14ac:dyDescent="0.2">
      <c r="A1337" s="283" t="s">
        <v>84</v>
      </c>
      <c r="D1337" s="281"/>
      <c r="E1337" s="321"/>
      <c r="G1337" s="283"/>
    </row>
    <row r="1338" spans="1:8" ht="7.15" customHeight="1" x14ac:dyDescent="0.2">
      <c r="A1338" s="281"/>
      <c r="B1338" s="281"/>
      <c r="C1338" s="281"/>
      <c r="D1338" s="281"/>
      <c r="E1338" s="281"/>
      <c r="F1338" s="281"/>
      <c r="G1338" s="283"/>
      <c r="H1338" s="281"/>
    </row>
    <row r="1339" spans="1:8" ht="13.15" customHeight="1" x14ac:dyDescent="0.2">
      <c r="A1339" s="282" t="s">
        <v>81</v>
      </c>
      <c r="C1339" s="304" t="str">
        <f>IF(OR(Compétences!$AG31="",Compétences!$AG31="incomplet",Compétences!$AG31="absent(e)"),"",Compétences!$AG31)</f>
        <v/>
      </c>
      <c r="D1339" s="281" t="s">
        <v>128</v>
      </c>
      <c r="E1339" s="282" t="s">
        <v>82</v>
      </c>
      <c r="G1339" s="387" t="str">
        <f>IF(OR(C1339="",C1339="Incomplet"),"",AVERAGE(Compétences!$AG$5:$AG$39))</f>
        <v/>
      </c>
      <c r="H1339" s="281" t="s">
        <v>128</v>
      </c>
    </row>
    <row r="1340" spans="1:8" ht="13.9" customHeight="1" x14ac:dyDescent="0.2">
      <c r="A1340" s="281"/>
      <c r="G1340" s="283"/>
    </row>
    <row r="1341" spans="1:8" ht="11.45" customHeight="1" x14ac:dyDescent="0.2">
      <c r="A1341" s="283" t="s">
        <v>89</v>
      </c>
      <c r="D1341" s="281"/>
      <c r="E1341" s="321"/>
      <c r="G1341" s="283"/>
    </row>
    <row r="1342" spans="1:8" ht="7.15" customHeight="1" x14ac:dyDescent="0.2">
      <c r="A1342" s="281"/>
      <c r="B1342" s="281"/>
      <c r="C1342" s="281"/>
      <c r="D1342" s="281"/>
      <c r="E1342" s="281"/>
      <c r="F1342" s="281"/>
      <c r="G1342" s="283"/>
      <c r="H1342" s="281"/>
    </row>
    <row r="1343" spans="1:8" ht="13.15" customHeight="1" x14ac:dyDescent="0.2">
      <c r="A1343" s="282" t="s">
        <v>81</v>
      </c>
      <c r="C1343" s="304" t="str">
        <f>IF(OR(Compétences!$AI31="",Compétences!$AI31="incomplet",Compétences!$AI31="absent(e)"),"",Compétences!$AI31)</f>
        <v/>
      </c>
      <c r="D1343" s="281" t="s">
        <v>127</v>
      </c>
      <c r="E1343" s="282" t="s">
        <v>82</v>
      </c>
      <c r="G1343" s="387" t="str">
        <f>IF(OR(C1343="",C1343="Incomplet"),"",AVERAGE(Compétences!$AI$5:$AI$39))</f>
        <v/>
      </c>
      <c r="H1343" s="281" t="s">
        <v>127</v>
      </c>
    </row>
    <row r="1344" spans="1:8" ht="13.9" customHeight="1" x14ac:dyDescent="0.2">
      <c r="A1344" s="281"/>
    </row>
    <row r="1345" spans="1:8" ht="19.899999999999999" customHeight="1" x14ac:dyDescent="0.2"/>
    <row r="1346" spans="1:8" ht="19.899999999999999" customHeight="1" x14ac:dyDescent="0.2"/>
    <row r="1347" spans="1:8" ht="18" customHeight="1" x14ac:dyDescent="0.2"/>
    <row r="1348" spans="1:8" ht="18" customHeight="1" x14ac:dyDescent="0.2"/>
    <row r="1350" spans="1:8" ht="23.45" customHeight="1" x14ac:dyDescent="0.2"/>
    <row r="1351" spans="1:8" ht="12.75" customHeight="1" x14ac:dyDescent="0.2"/>
    <row r="1352" spans="1:8" ht="12.75" customHeight="1" x14ac:dyDescent="0.2"/>
    <row r="1353" spans="1:8" ht="12.75" customHeight="1" x14ac:dyDescent="0.2">
      <c r="A1353" s="526"/>
      <c r="B1353" s="526"/>
      <c r="C1353" s="526"/>
      <c r="D1353" s="526"/>
      <c r="E1353" s="526"/>
      <c r="F1353" s="526"/>
      <c r="G1353" s="526"/>
      <c r="H1353" s="526"/>
    </row>
    <row r="1354" spans="1:8" ht="15" customHeight="1" x14ac:dyDescent="0.2">
      <c r="A1354" s="529" t="s">
        <v>78</v>
      </c>
      <c r="B1354" s="529"/>
      <c r="C1354" s="529"/>
      <c r="D1354" s="529"/>
      <c r="E1354" s="529"/>
      <c r="F1354" s="529"/>
      <c r="G1354" s="529"/>
      <c r="H1354" s="529"/>
    </row>
    <row r="1355" spans="1:8" ht="15" customHeight="1" x14ac:dyDescent="0.2">
      <c r="A1355" s="315"/>
      <c r="B1355" s="316"/>
      <c r="C1355" s="316"/>
      <c r="D1355" s="317"/>
      <c r="E1355" s="316"/>
      <c r="F1355" s="316"/>
      <c r="G1355" s="316"/>
      <c r="H1355" s="316"/>
    </row>
    <row r="1356" spans="1:8" ht="15.75" customHeight="1" x14ac:dyDescent="0.2">
      <c r="A1356" s="530" t="s">
        <v>94</v>
      </c>
      <c r="B1356" s="530"/>
      <c r="C1356" s="530"/>
      <c r="D1356" s="530"/>
      <c r="E1356" s="530"/>
      <c r="F1356" s="530"/>
      <c r="G1356" s="530"/>
      <c r="H1356" s="530"/>
    </row>
    <row r="1357" spans="1:8" ht="12.75" customHeight="1" x14ac:dyDescent="0.2">
      <c r="A1357" s="315"/>
      <c r="B1357" s="316"/>
      <c r="C1357" s="316"/>
      <c r="D1357" s="317"/>
      <c r="E1357" s="316"/>
      <c r="F1357" s="316"/>
      <c r="G1357" s="316"/>
      <c r="H1357" s="316"/>
    </row>
    <row r="1358" spans="1:8" ht="16.149999999999999" customHeight="1" x14ac:dyDescent="0.2">
      <c r="A1358" s="275" t="s">
        <v>80</v>
      </c>
      <c r="B1358" s="275" t="str">
        <f>IF('Encodage réponses Es'!$C$1="","",'Encodage réponses Es'!$C$1)</f>
        <v/>
      </c>
      <c r="C1358" s="316"/>
      <c r="D1358" s="317"/>
      <c r="E1358" s="316"/>
      <c r="F1358" s="316"/>
      <c r="G1358" s="316"/>
      <c r="H1358" s="316"/>
    </row>
    <row r="1359" spans="1:8" ht="16.899999999999999" customHeight="1" x14ac:dyDescent="0.2">
      <c r="A1359" s="275" t="s">
        <v>79</v>
      </c>
      <c r="B1359" s="275" t="str">
        <f>IF('Encodage réponses Es'!$C$2="","",'Encodage réponses Es'!$C$2)</f>
        <v/>
      </c>
      <c r="C1359" s="316"/>
      <c r="D1359" s="317"/>
      <c r="E1359" s="316"/>
      <c r="F1359" s="316"/>
      <c r="G1359" s="316"/>
      <c r="H1359" s="316"/>
    </row>
    <row r="1360" spans="1:8" ht="18" customHeight="1" x14ac:dyDescent="0.2">
      <c r="A1360" s="527" t="str">
        <f>CONCATENATE("Synthèse des résultats de l'élève : ",Compétences!$D32)</f>
        <v xml:space="preserve">Synthèse des résultats de l'élève : </v>
      </c>
      <c r="B1360" s="527"/>
      <c r="C1360" s="527"/>
      <c r="D1360" s="527"/>
      <c r="E1360" s="527"/>
      <c r="F1360" s="527"/>
      <c r="G1360" s="527"/>
      <c r="H1360" s="527"/>
    </row>
    <row r="1361" spans="1:8" ht="15.75" customHeight="1" x14ac:dyDescent="0.2">
      <c r="A1361" s="318"/>
      <c r="B1361" s="319"/>
      <c r="C1361" s="316"/>
      <c r="D1361" s="317"/>
      <c r="E1361" s="316"/>
      <c r="F1361" s="316"/>
      <c r="G1361" s="316"/>
      <c r="H1361" s="316"/>
    </row>
    <row r="1362" spans="1:8" ht="155.25" customHeight="1" x14ac:dyDescent="0.2">
      <c r="A1362" s="528" t="s">
        <v>131</v>
      </c>
      <c r="B1362" s="528"/>
      <c r="C1362" s="528"/>
      <c r="D1362" s="528"/>
      <c r="E1362" s="528"/>
      <c r="F1362" s="528"/>
      <c r="G1362" s="528"/>
      <c r="H1362" s="528"/>
    </row>
    <row r="1363" spans="1:8" ht="12.75" customHeight="1" x14ac:dyDescent="0.2">
      <c r="A1363" s="320"/>
      <c r="B1363" s="320"/>
      <c r="C1363" s="320"/>
      <c r="D1363" s="320"/>
      <c r="E1363" s="320"/>
      <c r="F1363" s="320"/>
      <c r="G1363" s="320"/>
      <c r="H1363" s="320"/>
    </row>
    <row r="1364" spans="1:8" ht="12.75" customHeight="1" x14ac:dyDescent="0.2">
      <c r="A1364" s="320"/>
      <c r="B1364" s="320"/>
      <c r="C1364" s="320"/>
      <c r="D1364" s="320"/>
      <c r="E1364" s="320"/>
      <c r="F1364" s="320"/>
      <c r="G1364" s="320"/>
      <c r="H1364" s="320"/>
    </row>
    <row r="1365" spans="1:8" ht="12" customHeight="1" x14ac:dyDescent="0.2">
      <c r="A1365" s="283" t="s">
        <v>85</v>
      </c>
      <c r="B1365" s="281"/>
      <c r="C1365" s="281"/>
      <c r="D1365" s="281"/>
      <c r="E1365" s="281"/>
      <c r="F1365" s="281"/>
      <c r="G1365" s="281"/>
      <c r="H1365" s="281"/>
    </row>
    <row r="1366" spans="1:8" ht="12" customHeight="1" x14ac:dyDescent="0.2">
      <c r="A1366" s="281"/>
      <c r="B1366" s="281"/>
      <c r="C1366" s="281"/>
      <c r="D1366" s="281"/>
      <c r="E1366" s="281"/>
      <c r="F1366" s="281"/>
      <c r="G1366" s="281"/>
      <c r="H1366" s="281"/>
    </row>
    <row r="1367" spans="1:8" ht="12" customHeight="1" x14ac:dyDescent="0.2">
      <c r="A1367" s="282" t="s">
        <v>81</v>
      </c>
      <c r="B1367" s="524" t="str">
        <f>IF(Compétences!$H32="","",Compétences!$H32)</f>
        <v/>
      </c>
      <c r="C1367" s="524"/>
      <c r="D1367" s="281" t="s">
        <v>119</v>
      </c>
      <c r="E1367" s="282" t="s">
        <v>82</v>
      </c>
      <c r="G1367" s="387" t="str">
        <f>IF(OR(B1367="",B1367="incomplet",B1367="absent(e)"),"",AVERAGE(Compétences!$H$5:$H$39))</f>
        <v/>
      </c>
      <c r="H1367" s="281" t="s">
        <v>120</v>
      </c>
    </row>
    <row r="1368" spans="1:8" ht="12" customHeight="1" x14ac:dyDescent="0.2">
      <c r="A1368" s="281"/>
      <c r="B1368" s="281"/>
      <c r="C1368" s="525" t="str">
        <f>IF(OR(B1367="",B1367="incomplet",B1367="absent(e)"),"",B1367/53)</f>
        <v/>
      </c>
      <c r="D1368" s="525"/>
      <c r="E1368" s="281"/>
      <c r="F1368" s="281"/>
      <c r="G1368" s="389"/>
      <c r="H1368" s="394" t="str">
        <f>IF(C1368="","",G1367/53)</f>
        <v/>
      </c>
    </row>
    <row r="1369" spans="1:8" ht="12" customHeight="1" x14ac:dyDescent="0.2">
      <c r="A1369" s="281"/>
      <c r="B1369" s="281"/>
      <c r="C1369" s="391"/>
      <c r="D1369" s="391"/>
      <c r="E1369" s="281"/>
      <c r="F1369" s="281"/>
      <c r="G1369" s="389"/>
      <c r="H1369" s="391"/>
    </row>
    <row r="1370" spans="1:8" ht="12" customHeight="1" x14ac:dyDescent="0.2">
      <c r="A1370" s="281" t="s">
        <v>100</v>
      </c>
      <c r="C1370" s="304" t="str">
        <f>IF(OR(Compétences!$K32="",Compétences!$K32="incomplet",Compétences!$K32="absent(e)"),"",Compétences!$K32)</f>
        <v/>
      </c>
      <c r="D1370" s="281" t="s">
        <v>124</v>
      </c>
      <c r="G1370" s="387" t="str">
        <f>IF(OR(C1370="",C1370="Incomplet"),"",AVERAGE(Compétences!$K$5:$K$39))</f>
        <v/>
      </c>
      <c r="H1370" s="281" t="s">
        <v>124</v>
      </c>
    </row>
    <row r="1371" spans="1:8" ht="12" customHeight="1" x14ac:dyDescent="0.2">
      <c r="A1371" s="281" t="s">
        <v>116</v>
      </c>
      <c r="C1371" s="304" t="str">
        <f>IF(OR(Compétences!$N32="",Compétences!$N32="incomplet",Compétences!$N32="absent(e)"),"",Compétences!$N32)</f>
        <v/>
      </c>
      <c r="D1371" s="281" t="s">
        <v>125</v>
      </c>
      <c r="G1371" s="387" t="str">
        <f>IF(OR(C1371="",C1371="Incomplet"),"",AVERAGE(Compétences!$N$5:$N$39))</f>
        <v/>
      </c>
      <c r="H1371" s="281" t="s">
        <v>125</v>
      </c>
    </row>
    <row r="1372" spans="1:8" ht="12" customHeight="1" x14ac:dyDescent="0.2">
      <c r="A1372" s="281" t="s">
        <v>69</v>
      </c>
      <c r="C1372" s="386" t="str">
        <f>IF(OR(Compétences!$Q32="",Compétences!$Q32="incomplet",Compétences!$Q32="absent(e)"),"",Compétences!$Q32)</f>
        <v/>
      </c>
      <c r="D1372" s="281" t="s">
        <v>121</v>
      </c>
      <c r="E1372" s="321"/>
      <c r="G1372" s="387" t="str">
        <f>IF(OR(C1372="",C1372="Incomplet"),"",AVERAGE(Compétences!$Q$5:$Q$39))</f>
        <v/>
      </c>
      <c r="H1372" s="281" t="s">
        <v>121</v>
      </c>
    </row>
    <row r="1373" spans="1:8" ht="12" customHeight="1" x14ac:dyDescent="0.2">
      <c r="A1373" s="281" t="s">
        <v>83</v>
      </c>
      <c r="C1373" s="304" t="str">
        <f>IF(OR(Compétences!$T32="",Compétences!$T32="incomplet",Compétences!$T32="absent(e)"),"",Compétences!$T32)</f>
        <v/>
      </c>
      <c r="D1373" s="281" t="s">
        <v>124</v>
      </c>
      <c r="E1373" s="321"/>
      <c r="G1373" s="387" t="str">
        <f>IF(OR(C1373="",C1373="Incomplet"),"",AVERAGE(Compétences!$T$5:$T$39))</f>
        <v/>
      </c>
      <c r="H1373" s="281" t="s">
        <v>124</v>
      </c>
    </row>
    <row r="1374" spans="1:8" ht="12" customHeight="1" x14ac:dyDescent="0.2">
      <c r="A1374" s="281" t="s">
        <v>117</v>
      </c>
      <c r="B1374" s="281"/>
      <c r="C1374" s="304" t="str">
        <f>IF(OR(Compétences!$W32="",Compétences!$W32="incomplet",Compétences!$W32="absent(e)"),"",Compétences!$W32)</f>
        <v/>
      </c>
      <c r="D1374" s="281" t="s">
        <v>122</v>
      </c>
      <c r="E1374" s="281"/>
      <c r="F1374" s="281"/>
      <c r="G1374" s="387" t="str">
        <f>IF(OR(C1374="",C1374="Incomplet"),"",AVERAGE(Compétences!$W$5:$W$39))</f>
        <v/>
      </c>
      <c r="H1374" s="281" t="s">
        <v>122</v>
      </c>
    </row>
    <row r="1375" spans="1:8" ht="9.6" customHeight="1" x14ac:dyDescent="0.2">
      <c r="A1375" s="281" t="s">
        <v>118</v>
      </c>
      <c r="C1375" s="304" t="str">
        <f>IF(OR(Compétences!$Z32="",Compétences!$Z32="incomplet",Compétences!$Z32="absent(e)"),"",Compétences!$Z32)</f>
        <v/>
      </c>
      <c r="D1375" s="281" t="s">
        <v>126</v>
      </c>
      <c r="G1375" s="387" t="str">
        <f>IF(OR(C1375="",C1375="Incomplet"),"",AVERAGE(Compétences!$Z$5:$Z$39))</f>
        <v/>
      </c>
      <c r="H1375" s="281" t="s">
        <v>126</v>
      </c>
    </row>
    <row r="1376" spans="1:8" ht="12" customHeight="1" x14ac:dyDescent="0.2">
      <c r="A1376" s="281"/>
      <c r="C1376" s="304"/>
      <c r="D1376" s="281"/>
      <c r="G1376" s="284"/>
      <c r="H1376" s="281"/>
    </row>
    <row r="1377" spans="1:8" ht="12" customHeight="1" x14ac:dyDescent="0.2">
      <c r="A1377" s="281"/>
      <c r="C1377" s="304"/>
      <c r="D1377" s="281"/>
      <c r="G1377" s="284"/>
      <c r="H1377" s="281"/>
    </row>
    <row r="1378" spans="1:8" ht="12" customHeight="1" x14ac:dyDescent="0.2">
      <c r="A1378" s="281"/>
      <c r="D1378" s="281"/>
    </row>
    <row r="1379" spans="1:8" ht="11.45" customHeight="1" x14ac:dyDescent="0.2">
      <c r="A1379" s="283" t="s">
        <v>74</v>
      </c>
      <c r="D1379" s="281"/>
      <c r="E1379" s="321"/>
    </row>
    <row r="1380" spans="1:8" ht="7.15" customHeight="1" x14ac:dyDescent="0.2">
      <c r="A1380" s="281"/>
      <c r="B1380" s="281"/>
      <c r="C1380" s="281"/>
      <c r="D1380" s="281"/>
      <c r="E1380" s="281"/>
      <c r="F1380" s="281"/>
      <c r="G1380" s="281"/>
      <c r="H1380" s="281"/>
    </row>
    <row r="1381" spans="1:8" ht="13.15" customHeight="1" x14ac:dyDescent="0.2">
      <c r="A1381" s="282" t="s">
        <v>81</v>
      </c>
      <c r="C1381" s="304" t="str">
        <f>IF(OR(Compétences!$AC32="",Compétences!$AC32="incomplet",Compétences!$AC32="absent(e)"),"",Compétences!$AC32)</f>
        <v/>
      </c>
      <c r="D1381" s="281" t="s">
        <v>123</v>
      </c>
      <c r="E1381" s="282" t="s">
        <v>82</v>
      </c>
      <c r="G1381" s="387" t="str">
        <f>IF(OR(C1381="",C1381="Incomplet"),"",AVERAGE(Compétences!$AC$5:$AC$39))</f>
        <v/>
      </c>
      <c r="H1381" s="281" t="s">
        <v>123</v>
      </c>
    </row>
    <row r="1382" spans="1:8" ht="13.9" customHeight="1" x14ac:dyDescent="0.2">
      <c r="A1382" s="281"/>
      <c r="G1382" s="283"/>
    </row>
    <row r="1383" spans="1:8" ht="11.45" customHeight="1" x14ac:dyDescent="0.2">
      <c r="A1383" s="283" t="s">
        <v>75</v>
      </c>
      <c r="D1383" s="281"/>
      <c r="E1383" s="321"/>
      <c r="G1383" s="283"/>
    </row>
    <row r="1384" spans="1:8" ht="7.15" customHeight="1" x14ac:dyDescent="0.2">
      <c r="A1384" s="281"/>
      <c r="B1384" s="281"/>
      <c r="C1384" s="281"/>
      <c r="D1384" s="281"/>
      <c r="E1384" s="281"/>
      <c r="F1384" s="281"/>
      <c r="G1384" s="283"/>
      <c r="H1384" s="281"/>
    </row>
    <row r="1385" spans="1:8" ht="13.15" customHeight="1" x14ac:dyDescent="0.2">
      <c r="A1385" s="282" t="s">
        <v>81</v>
      </c>
      <c r="C1385" s="388" t="str">
        <f>IF(OR(Compétences!$AE32="",Compétences!$AE32="incomplet",Compétences!$AE32="absent(e)"),"",Compétences!$AE32)</f>
        <v/>
      </c>
      <c r="D1385" s="281" t="s">
        <v>127</v>
      </c>
      <c r="E1385" s="282" t="s">
        <v>82</v>
      </c>
      <c r="G1385" s="387" t="str">
        <f>IF(OR(C1385="",C1385="Incomplet"),"",AVERAGE(Compétences!$AE$5:$AE$39))</f>
        <v/>
      </c>
      <c r="H1385" s="281" t="s">
        <v>127</v>
      </c>
    </row>
    <row r="1386" spans="1:8" ht="13.9" customHeight="1" x14ac:dyDescent="0.2">
      <c r="A1386" s="281"/>
      <c r="G1386" s="283"/>
    </row>
    <row r="1387" spans="1:8" ht="11.45" customHeight="1" x14ac:dyDescent="0.2">
      <c r="A1387" s="283" t="s">
        <v>84</v>
      </c>
      <c r="D1387" s="281"/>
      <c r="E1387" s="321"/>
      <c r="G1387" s="283"/>
    </row>
    <row r="1388" spans="1:8" ht="7.15" customHeight="1" x14ac:dyDescent="0.2">
      <c r="A1388" s="281"/>
      <c r="B1388" s="281"/>
      <c r="C1388" s="281"/>
      <c r="D1388" s="281"/>
      <c r="E1388" s="281"/>
      <c r="F1388" s="281"/>
      <c r="G1388" s="283"/>
      <c r="H1388" s="281"/>
    </row>
    <row r="1389" spans="1:8" ht="13.15" customHeight="1" x14ac:dyDescent="0.2">
      <c r="A1389" s="282" t="s">
        <v>81</v>
      </c>
      <c r="C1389" s="304" t="str">
        <f>IF(OR(Compétences!$AG32="",Compétences!$AG32="incomplet",Compétences!$AG32="absent(e)"),"",Compétences!$AG32)</f>
        <v/>
      </c>
      <c r="D1389" s="281" t="s">
        <v>128</v>
      </c>
      <c r="E1389" s="282" t="s">
        <v>82</v>
      </c>
      <c r="G1389" s="387" t="str">
        <f>IF(OR(C1389="",C1389="Incomplet"),"",AVERAGE(Compétences!$AG$5:$AG$39))</f>
        <v/>
      </c>
      <c r="H1389" s="281" t="s">
        <v>128</v>
      </c>
    </row>
    <row r="1390" spans="1:8" ht="13.9" customHeight="1" x14ac:dyDescent="0.2">
      <c r="A1390" s="281"/>
      <c r="G1390" s="283"/>
    </row>
    <row r="1391" spans="1:8" ht="11.45" customHeight="1" x14ac:dyDescent="0.2">
      <c r="A1391" s="283" t="s">
        <v>89</v>
      </c>
      <c r="D1391" s="281"/>
      <c r="E1391" s="321"/>
      <c r="G1391" s="283"/>
    </row>
    <row r="1392" spans="1:8" ht="7.15" customHeight="1" x14ac:dyDescent="0.2">
      <c r="A1392" s="281"/>
      <c r="B1392" s="281"/>
      <c r="C1392" s="281"/>
      <c r="D1392" s="281"/>
      <c r="E1392" s="281"/>
      <c r="F1392" s="281"/>
      <c r="G1392" s="283"/>
      <c r="H1392" s="281"/>
    </row>
    <row r="1393" spans="1:8" ht="13.15" customHeight="1" x14ac:dyDescent="0.2">
      <c r="A1393" s="282" t="s">
        <v>81</v>
      </c>
      <c r="C1393" s="304" t="str">
        <f>IF(OR(Compétences!$AI32="",Compétences!$AI32="incomplet",Compétences!$AI32="absent(e)"),"",Compétences!$AI32)</f>
        <v/>
      </c>
      <c r="D1393" s="281" t="s">
        <v>127</v>
      </c>
      <c r="E1393" s="282" t="s">
        <v>82</v>
      </c>
      <c r="G1393" s="387" t="str">
        <f>IF(OR(C1393="",C1393="Incomplet"),"",AVERAGE(Compétences!$AI$5:$AI$39))</f>
        <v/>
      </c>
      <c r="H1393" s="281" t="s">
        <v>127</v>
      </c>
    </row>
    <row r="1394" spans="1:8" ht="13.9" customHeight="1" x14ac:dyDescent="0.2">
      <c r="A1394" s="281"/>
    </row>
    <row r="1395" spans="1:8" ht="19.899999999999999" customHeight="1" x14ac:dyDescent="0.2"/>
    <row r="1396" spans="1:8" ht="19.899999999999999" customHeight="1" x14ac:dyDescent="0.2"/>
    <row r="1397" spans="1:8" ht="18" customHeight="1" x14ac:dyDescent="0.2"/>
    <row r="1398" spans="1:8" ht="18" customHeight="1" x14ac:dyDescent="0.2"/>
    <row r="1400" spans="1:8" ht="23.45" customHeight="1" x14ac:dyDescent="0.2"/>
    <row r="1401" spans="1:8" ht="12.75" customHeight="1" x14ac:dyDescent="0.2"/>
    <row r="1402" spans="1:8" ht="12.75" customHeight="1" x14ac:dyDescent="0.2"/>
    <row r="1403" spans="1:8" ht="12.75" customHeight="1" x14ac:dyDescent="0.2">
      <c r="A1403" s="526"/>
      <c r="B1403" s="526"/>
      <c r="C1403" s="526"/>
      <c r="D1403" s="526"/>
      <c r="E1403" s="526"/>
      <c r="F1403" s="526"/>
      <c r="G1403" s="526"/>
      <c r="H1403" s="526"/>
    </row>
    <row r="1404" spans="1:8" ht="15" customHeight="1" x14ac:dyDescent="0.2">
      <c r="A1404" s="529" t="s">
        <v>78</v>
      </c>
      <c r="B1404" s="529"/>
      <c r="C1404" s="529"/>
      <c r="D1404" s="529"/>
      <c r="E1404" s="529"/>
      <c r="F1404" s="529"/>
      <c r="G1404" s="529"/>
      <c r="H1404" s="529"/>
    </row>
    <row r="1405" spans="1:8" ht="15" customHeight="1" x14ac:dyDescent="0.2">
      <c r="A1405" s="315"/>
      <c r="B1405" s="316"/>
      <c r="C1405" s="316"/>
      <c r="D1405" s="317"/>
      <c r="E1405" s="316"/>
      <c r="F1405" s="316"/>
      <c r="G1405" s="316"/>
      <c r="H1405" s="316"/>
    </row>
    <row r="1406" spans="1:8" ht="15.75" customHeight="1" x14ac:dyDescent="0.2">
      <c r="A1406" s="530" t="s">
        <v>94</v>
      </c>
      <c r="B1406" s="530"/>
      <c r="C1406" s="530"/>
      <c r="D1406" s="530"/>
      <c r="E1406" s="530"/>
      <c r="F1406" s="530"/>
      <c r="G1406" s="530"/>
      <c r="H1406" s="530"/>
    </row>
    <row r="1407" spans="1:8" ht="12.75" customHeight="1" x14ac:dyDescent="0.2">
      <c r="A1407" s="315"/>
      <c r="B1407" s="316"/>
      <c r="C1407" s="316"/>
      <c r="D1407" s="317"/>
      <c r="E1407" s="316"/>
      <c r="F1407" s="316"/>
      <c r="G1407" s="316"/>
      <c r="H1407" s="316"/>
    </row>
    <row r="1408" spans="1:8" ht="16.149999999999999" customHeight="1" x14ac:dyDescent="0.2">
      <c r="A1408" s="275" t="s">
        <v>80</v>
      </c>
      <c r="B1408" s="275" t="str">
        <f>IF('Encodage réponses Es'!$C$1="","",'Encodage réponses Es'!$C$1)</f>
        <v/>
      </c>
      <c r="C1408" s="316"/>
      <c r="D1408" s="317"/>
      <c r="E1408" s="316"/>
      <c r="F1408" s="316"/>
      <c r="G1408" s="316"/>
      <c r="H1408" s="316"/>
    </row>
    <row r="1409" spans="1:8" ht="16.899999999999999" customHeight="1" x14ac:dyDescent="0.2">
      <c r="A1409" s="275" t="s">
        <v>79</v>
      </c>
      <c r="B1409" s="275" t="str">
        <f>IF('Encodage réponses Es'!$C$2="","",'Encodage réponses Es'!$C$2)</f>
        <v/>
      </c>
      <c r="C1409" s="316"/>
      <c r="D1409" s="317"/>
      <c r="E1409" s="316"/>
      <c r="F1409" s="316"/>
      <c r="G1409" s="316"/>
      <c r="H1409" s="316"/>
    </row>
    <row r="1410" spans="1:8" ht="18" customHeight="1" x14ac:dyDescent="0.2">
      <c r="A1410" s="527" t="str">
        <f>CONCATENATE("Synthèse des résultats de l'élève : ",Compétences!$D33)</f>
        <v xml:space="preserve">Synthèse des résultats de l'élève : </v>
      </c>
      <c r="B1410" s="527"/>
      <c r="C1410" s="527"/>
      <c r="D1410" s="527"/>
      <c r="E1410" s="527"/>
      <c r="F1410" s="527"/>
      <c r="G1410" s="527"/>
      <c r="H1410" s="527"/>
    </row>
    <row r="1411" spans="1:8" ht="15.75" customHeight="1" x14ac:dyDescent="0.2">
      <c r="A1411" s="318"/>
      <c r="B1411" s="319"/>
      <c r="C1411" s="316"/>
      <c r="D1411" s="317"/>
      <c r="E1411" s="316"/>
      <c r="F1411" s="316"/>
      <c r="G1411" s="316"/>
      <c r="H1411" s="316"/>
    </row>
    <row r="1412" spans="1:8" ht="155.25" customHeight="1" x14ac:dyDescent="0.2">
      <c r="A1412" s="528" t="s">
        <v>131</v>
      </c>
      <c r="B1412" s="528"/>
      <c r="C1412" s="528"/>
      <c r="D1412" s="528"/>
      <c r="E1412" s="528"/>
      <c r="F1412" s="528"/>
      <c r="G1412" s="528"/>
      <c r="H1412" s="528"/>
    </row>
    <row r="1413" spans="1:8" ht="12.75" customHeight="1" x14ac:dyDescent="0.2">
      <c r="A1413" s="320"/>
      <c r="B1413" s="320"/>
      <c r="C1413" s="320"/>
      <c r="D1413" s="320"/>
      <c r="E1413" s="320"/>
      <c r="F1413" s="320"/>
      <c r="G1413" s="320"/>
      <c r="H1413" s="320"/>
    </row>
    <row r="1414" spans="1:8" ht="12.75" customHeight="1" x14ac:dyDescent="0.2">
      <c r="A1414" s="320"/>
      <c r="B1414" s="320"/>
      <c r="C1414" s="320"/>
      <c r="D1414" s="320"/>
      <c r="E1414" s="320"/>
      <c r="F1414" s="320"/>
      <c r="G1414" s="320"/>
      <c r="H1414" s="320"/>
    </row>
    <row r="1415" spans="1:8" ht="12" customHeight="1" x14ac:dyDescent="0.2">
      <c r="A1415" s="283" t="s">
        <v>85</v>
      </c>
      <c r="B1415" s="281"/>
      <c r="C1415" s="281"/>
      <c r="D1415" s="281"/>
      <c r="E1415" s="281"/>
      <c r="F1415" s="281"/>
      <c r="G1415" s="281"/>
      <c r="H1415" s="281"/>
    </row>
    <row r="1416" spans="1:8" ht="12" customHeight="1" x14ac:dyDescent="0.2">
      <c r="A1416" s="281"/>
      <c r="B1416" s="281"/>
      <c r="C1416" s="281"/>
      <c r="D1416" s="281"/>
      <c r="E1416" s="281"/>
      <c r="F1416" s="281"/>
      <c r="G1416" s="281"/>
      <c r="H1416" s="281"/>
    </row>
    <row r="1417" spans="1:8" ht="12" customHeight="1" x14ac:dyDescent="0.2">
      <c r="A1417" s="282" t="s">
        <v>81</v>
      </c>
      <c r="B1417" s="524" t="str">
        <f>IF(Compétences!$H33="","",Compétences!$H33)</f>
        <v/>
      </c>
      <c r="C1417" s="524"/>
      <c r="D1417" s="281" t="s">
        <v>119</v>
      </c>
      <c r="E1417" s="282" t="s">
        <v>82</v>
      </c>
      <c r="G1417" s="387" t="str">
        <f>IF(OR(B1417="",B1417="incomplet",B1417="absent(e)"),"",AVERAGE(Compétences!$H$5:$H$39))</f>
        <v/>
      </c>
      <c r="H1417" s="281" t="s">
        <v>120</v>
      </c>
    </row>
    <row r="1418" spans="1:8" ht="12" customHeight="1" x14ac:dyDescent="0.2">
      <c r="A1418" s="281"/>
      <c r="B1418" s="281"/>
      <c r="C1418" s="525" t="str">
        <f>IF(OR(B1417="",B1417="incomplet",B1417="absent(e)"),"",B1417/53)</f>
        <v/>
      </c>
      <c r="D1418" s="525"/>
      <c r="E1418" s="281"/>
      <c r="F1418" s="281"/>
      <c r="G1418" s="389"/>
      <c r="H1418" s="394" t="str">
        <f>IF(C1418="","",G1417/53)</f>
        <v/>
      </c>
    </row>
    <row r="1419" spans="1:8" ht="12" customHeight="1" x14ac:dyDescent="0.2">
      <c r="A1419" s="281"/>
      <c r="B1419" s="281"/>
      <c r="C1419" s="391"/>
      <c r="D1419" s="391"/>
      <c r="E1419" s="281"/>
      <c r="F1419" s="281"/>
      <c r="G1419" s="389"/>
      <c r="H1419" s="391"/>
    </row>
    <row r="1420" spans="1:8" ht="12" customHeight="1" x14ac:dyDescent="0.2">
      <c r="A1420" s="281" t="s">
        <v>100</v>
      </c>
      <c r="C1420" s="304" t="str">
        <f>IF(OR(Compétences!$K33="",Compétences!$K33="incomplet",Compétences!$K33="absent(e)"),"",Compétences!$K33)</f>
        <v/>
      </c>
      <c r="D1420" s="281" t="s">
        <v>124</v>
      </c>
      <c r="G1420" s="387" t="str">
        <f>IF(OR(C1420="",C1420="Incomplet"),"",AVERAGE(Compétences!$K$5:$K$39))</f>
        <v/>
      </c>
      <c r="H1420" s="281" t="s">
        <v>124</v>
      </c>
    </row>
    <row r="1421" spans="1:8" ht="12" customHeight="1" x14ac:dyDescent="0.2">
      <c r="A1421" s="281" t="s">
        <v>116</v>
      </c>
      <c r="C1421" s="304" t="str">
        <f>IF(OR(Compétences!$N33="",Compétences!$N33="incomplet",Compétences!$N33="absent(e)"),"",Compétences!$N33)</f>
        <v/>
      </c>
      <c r="D1421" s="281" t="s">
        <v>125</v>
      </c>
      <c r="G1421" s="387" t="str">
        <f>IF(OR(C1421="",C1421="Incomplet"),"",AVERAGE(Compétences!$N$5:$N$39))</f>
        <v/>
      </c>
      <c r="H1421" s="281" t="s">
        <v>125</v>
      </c>
    </row>
    <row r="1422" spans="1:8" ht="12" customHeight="1" x14ac:dyDescent="0.2">
      <c r="A1422" s="281" t="s">
        <v>69</v>
      </c>
      <c r="C1422" s="386" t="str">
        <f>IF(OR(Compétences!$Q33="",Compétences!$Q33="incomplet",Compétences!$Q33="absent(e)"),"",Compétences!$Q33)</f>
        <v/>
      </c>
      <c r="D1422" s="281" t="s">
        <v>121</v>
      </c>
      <c r="E1422" s="321"/>
      <c r="G1422" s="387" t="str">
        <f>IF(OR(C1422="",C1422="Incomplet"),"",AVERAGE(Compétences!$Q$5:$Q$39))</f>
        <v/>
      </c>
      <c r="H1422" s="281" t="s">
        <v>121</v>
      </c>
    </row>
    <row r="1423" spans="1:8" ht="12" customHeight="1" x14ac:dyDescent="0.2">
      <c r="A1423" s="281" t="s">
        <v>83</v>
      </c>
      <c r="C1423" s="304" t="str">
        <f>IF(OR(Compétences!$T33="",Compétences!$T33="incomplet",Compétences!$T33="absent(e)"),"",Compétences!$T33)</f>
        <v/>
      </c>
      <c r="D1423" s="281" t="s">
        <v>124</v>
      </c>
      <c r="E1423" s="321"/>
      <c r="G1423" s="387" t="str">
        <f>IF(OR(C1423="",C1423="Incomplet"),"",AVERAGE(Compétences!$T$5:$T$39))</f>
        <v/>
      </c>
      <c r="H1423" s="281" t="s">
        <v>124</v>
      </c>
    </row>
    <row r="1424" spans="1:8" ht="12" customHeight="1" x14ac:dyDescent="0.2">
      <c r="A1424" s="281" t="s">
        <v>117</v>
      </c>
      <c r="B1424" s="281"/>
      <c r="C1424" s="304" t="str">
        <f>IF(OR(Compétences!$W33="",Compétences!$W33="incomplet",Compétences!$W33="absent(e)"),"",Compétences!$W33)</f>
        <v/>
      </c>
      <c r="D1424" s="281" t="s">
        <v>122</v>
      </c>
      <c r="E1424" s="281"/>
      <c r="F1424" s="281"/>
      <c r="G1424" s="387" t="str">
        <f>IF(OR(C1424="",C1424="Incomplet"),"",AVERAGE(Compétences!$W$5:$W$39))</f>
        <v/>
      </c>
      <c r="H1424" s="281" t="s">
        <v>122</v>
      </c>
    </row>
    <row r="1425" spans="1:8" ht="9.6" customHeight="1" x14ac:dyDescent="0.2">
      <c r="A1425" s="281" t="s">
        <v>118</v>
      </c>
      <c r="C1425" s="304" t="str">
        <f>IF(OR(Compétences!$Z33="",Compétences!$Z33="incomplet",Compétences!$Z33="absent(e)"),"",Compétences!$Z33)</f>
        <v/>
      </c>
      <c r="D1425" s="281" t="s">
        <v>126</v>
      </c>
      <c r="G1425" s="387" t="str">
        <f>IF(OR(C1425="",C1425="Incomplet"),"",AVERAGE(Compétences!$Z$5:$Z$39))</f>
        <v/>
      </c>
      <c r="H1425" s="281" t="s">
        <v>126</v>
      </c>
    </row>
    <row r="1426" spans="1:8" ht="12" customHeight="1" x14ac:dyDescent="0.2">
      <c r="A1426" s="281"/>
      <c r="C1426" s="304"/>
      <c r="D1426" s="281"/>
      <c r="G1426" s="284"/>
      <c r="H1426" s="281"/>
    </row>
    <row r="1427" spans="1:8" ht="12" customHeight="1" x14ac:dyDescent="0.2">
      <c r="A1427" s="281"/>
      <c r="C1427" s="304"/>
      <c r="D1427" s="281"/>
      <c r="G1427" s="284"/>
      <c r="H1427" s="281"/>
    </row>
    <row r="1428" spans="1:8" ht="12" customHeight="1" x14ac:dyDescent="0.2">
      <c r="A1428" s="281"/>
      <c r="D1428" s="281"/>
    </row>
    <row r="1429" spans="1:8" ht="11.45" customHeight="1" x14ac:dyDescent="0.2">
      <c r="A1429" s="283" t="s">
        <v>74</v>
      </c>
      <c r="D1429" s="281"/>
      <c r="E1429" s="321"/>
    </row>
    <row r="1430" spans="1:8" ht="7.15" customHeight="1" x14ac:dyDescent="0.2">
      <c r="A1430" s="281"/>
      <c r="B1430" s="281"/>
      <c r="C1430" s="281"/>
      <c r="D1430" s="281"/>
      <c r="E1430" s="281"/>
      <c r="F1430" s="281"/>
      <c r="G1430" s="281"/>
      <c r="H1430" s="281"/>
    </row>
    <row r="1431" spans="1:8" ht="13.15" customHeight="1" x14ac:dyDescent="0.2">
      <c r="A1431" s="282" t="s">
        <v>81</v>
      </c>
      <c r="C1431" s="304" t="str">
        <f>IF(OR(Compétences!$AC33="",Compétences!$AC33="incomplet",Compétences!$AC33="absent(e)"),"",Compétences!$AC33)</f>
        <v/>
      </c>
      <c r="D1431" s="281" t="s">
        <v>123</v>
      </c>
      <c r="E1431" s="282" t="s">
        <v>82</v>
      </c>
      <c r="G1431" s="387" t="str">
        <f>IF(OR(C1431="",C1431="Incomplet"),"",AVERAGE(Compétences!$AC$5:$AC$39))</f>
        <v/>
      </c>
      <c r="H1431" s="281" t="s">
        <v>123</v>
      </c>
    </row>
    <row r="1432" spans="1:8" ht="13.9" customHeight="1" x14ac:dyDescent="0.2">
      <c r="A1432" s="281"/>
      <c r="G1432" s="283"/>
    </row>
    <row r="1433" spans="1:8" ht="11.45" customHeight="1" x14ac:dyDescent="0.2">
      <c r="A1433" s="283" t="s">
        <v>75</v>
      </c>
      <c r="D1433" s="281"/>
      <c r="E1433" s="321"/>
      <c r="G1433" s="283"/>
    </row>
    <row r="1434" spans="1:8" ht="7.15" customHeight="1" x14ac:dyDescent="0.2">
      <c r="A1434" s="281"/>
      <c r="B1434" s="281"/>
      <c r="C1434" s="281"/>
      <c r="D1434" s="281"/>
      <c r="E1434" s="281"/>
      <c r="F1434" s="281"/>
      <c r="G1434" s="283"/>
      <c r="H1434" s="281"/>
    </row>
    <row r="1435" spans="1:8" ht="13.15" customHeight="1" x14ac:dyDescent="0.2">
      <c r="A1435" s="282" t="s">
        <v>81</v>
      </c>
      <c r="C1435" s="388" t="str">
        <f>IF(OR(Compétences!$AE33="",Compétences!$AE33="incomplet",Compétences!$AE33="absent(e)"),"",Compétences!$AE33)</f>
        <v/>
      </c>
      <c r="D1435" s="281" t="s">
        <v>127</v>
      </c>
      <c r="E1435" s="282" t="s">
        <v>82</v>
      </c>
      <c r="G1435" s="387" t="str">
        <f>IF(OR(C1435="",C1435="Incomplet"),"",AVERAGE(Compétences!$AE$5:$AE$39))</f>
        <v/>
      </c>
      <c r="H1435" s="281" t="s">
        <v>127</v>
      </c>
    </row>
    <row r="1436" spans="1:8" ht="13.9" customHeight="1" x14ac:dyDescent="0.2">
      <c r="A1436" s="281"/>
      <c r="G1436" s="283"/>
    </row>
    <row r="1437" spans="1:8" ht="11.45" customHeight="1" x14ac:dyDescent="0.2">
      <c r="A1437" s="283" t="s">
        <v>84</v>
      </c>
      <c r="D1437" s="281"/>
      <c r="E1437" s="321"/>
      <c r="G1437" s="283"/>
    </row>
    <row r="1438" spans="1:8" ht="7.15" customHeight="1" x14ac:dyDescent="0.2">
      <c r="A1438" s="281"/>
      <c r="B1438" s="281"/>
      <c r="C1438" s="281"/>
      <c r="D1438" s="281"/>
      <c r="E1438" s="281"/>
      <c r="F1438" s="281"/>
      <c r="G1438" s="283"/>
      <c r="H1438" s="281"/>
    </row>
    <row r="1439" spans="1:8" ht="13.15" customHeight="1" x14ac:dyDescent="0.2">
      <c r="A1439" s="282" t="s">
        <v>81</v>
      </c>
      <c r="C1439" s="304" t="str">
        <f>IF(OR(Compétences!$AG33="",Compétences!$AG33="incomplet",Compétences!$AG33="absent(e)"),"",Compétences!$AG33)</f>
        <v/>
      </c>
      <c r="D1439" s="281" t="s">
        <v>128</v>
      </c>
      <c r="E1439" s="282" t="s">
        <v>82</v>
      </c>
      <c r="G1439" s="387" t="str">
        <f>IF(OR(C1439="",C1439="Incomplet"),"",AVERAGE(Compétences!$AG$5:$AG$39))</f>
        <v/>
      </c>
      <c r="H1439" s="281" t="s">
        <v>128</v>
      </c>
    </row>
    <row r="1440" spans="1:8" ht="13.9" customHeight="1" x14ac:dyDescent="0.2">
      <c r="A1440" s="281"/>
      <c r="G1440" s="283"/>
    </row>
    <row r="1441" spans="1:8" ht="11.45" customHeight="1" x14ac:dyDescent="0.2">
      <c r="A1441" s="283" t="s">
        <v>89</v>
      </c>
      <c r="D1441" s="281"/>
      <c r="E1441" s="321"/>
      <c r="G1441" s="283"/>
    </row>
    <row r="1442" spans="1:8" ht="7.15" customHeight="1" x14ac:dyDescent="0.2">
      <c r="A1442" s="281"/>
      <c r="B1442" s="281"/>
      <c r="C1442" s="281"/>
      <c r="D1442" s="281"/>
      <c r="E1442" s="281"/>
      <c r="F1442" s="281"/>
      <c r="G1442" s="283"/>
      <c r="H1442" s="281"/>
    </row>
    <row r="1443" spans="1:8" ht="13.15" customHeight="1" x14ac:dyDescent="0.2">
      <c r="A1443" s="282" t="s">
        <v>81</v>
      </c>
      <c r="C1443" s="304" t="str">
        <f>IF(OR(Compétences!$AI33="",Compétences!$AI33="incomplet",Compétences!$AI33="absent(e)"),"",Compétences!$AI33)</f>
        <v/>
      </c>
      <c r="D1443" s="281" t="s">
        <v>127</v>
      </c>
      <c r="E1443" s="282" t="s">
        <v>82</v>
      </c>
      <c r="G1443" s="387" t="str">
        <f>IF(OR(C1443="",C1443="Incomplet"),"",AVERAGE(Compétences!$AI$5:$AI$39))</f>
        <v/>
      </c>
      <c r="H1443" s="281" t="s">
        <v>127</v>
      </c>
    </row>
    <row r="1444" spans="1:8" ht="13.9" customHeight="1" x14ac:dyDescent="0.2">
      <c r="A1444" s="281"/>
    </row>
    <row r="1445" spans="1:8" ht="19.899999999999999" customHeight="1" x14ac:dyDescent="0.2"/>
    <row r="1446" spans="1:8" ht="19.899999999999999" customHeight="1" x14ac:dyDescent="0.2"/>
    <row r="1447" spans="1:8" ht="18" customHeight="1" x14ac:dyDescent="0.2"/>
    <row r="1448" spans="1:8" ht="18" customHeight="1" x14ac:dyDescent="0.2"/>
    <row r="1450" spans="1:8" ht="23.45" customHeight="1" x14ac:dyDescent="0.2"/>
    <row r="1451" spans="1:8" ht="12.75" customHeight="1" x14ac:dyDescent="0.2"/>
    <row r="1452" spans="1:8" ht="12.75" customHeight="1" x14ac:dyDescent="0.2"/>
    <row r="1453" spans="1:8" ht="12.75" customHeight="1" x14ac:dyDescent="0.2">
      <c r="A1453" s="526"/>
      <c r="B1453" s="526"/>
      <c r="C1453" s="526"/>
      <c r="D1453" s="526"/>
      <c r="E1453" s="526"/>
      <c r="F1453" s="526"/>
      <c r="G1453" s="526"/>
      <c r="H1453" s="526"/>
    </row>
    <row r="1454" spans="1:8" ht="15" customHeight="1" x14ac:dyDescent="0.2">
      <c r="A1454" s="529" t="s">
        <v>78</v>
      </c>
      <c r="B1454" s="529"/>
      <c r="C1454" s="529"/>
      <c r="D1454" s="529"/>
      <c r="E1454" s="529"/>
      <c r="F1454" s="529"/>
      <c r="G1454" s="529"/>
      <c r="H1454" s="529"/>
    </row>
    <row r="1455" spans="1:8" ht="15" customHeight="1" x14ac:dyDescent="0.2">
      <c r="A1455" s="315"/>
      <c r="B1455" s="316"/>
      <c r="C1455" s="316"/>
      <c r="D1455" s="317"/>
      <c r="E1455" s="316"/>
      <c r="F1455" s="316"/>
      <c r="G1455" s="316"/>
      <c r="H1455" s="316"/>
    </row>
    <row r="1456" spans="1:8" ht="15.75" customHeight="1" x14ac:dyDescent="0.2">
      <c r="A1456" s="530" t="s">
        <v>94</v>
      </c>
      <c r="B1456" s="530"/>
      <c r="C1456" s="530"/>
      <c r="D1456" s="530"/>
      <c r="E1456" s="530"/>
      <c r="F1456" s="530"/>
      <c r="G1456" s="530"/>
      <c r="H1456" s="530"/>
    </row>
    <row r="1457" spans="1:8" ht="12.75" customHeight="1" x14ac:dyDescent="0.2">
      <c r="A1457" s="315"/>
      <c r="B1457" s="316"/>
      <c r="C1457" s="316"/>
      <c r="D1457" s="317"/>
      <c r="E1457" s="316"/>
      <c r="F1457" s="316"/>
      <c r="G1457" s="316"/>
      <c r="H1457" s="316"/>
    </row>
    <row r="1458" spans="1:8" ht="16.149999999999999" customHeight="1" x14ac:dyDescent="0.2">
      <c r="A1458" s="275" t="s">
        <v>80</v>
      </c>
      <c r="B1458" s="275" t="str">
        <f>IF('Encodage réponses Es'!$C$1="","",'Encodage réponses Es'!$C$1)</f>
        <v/>
      </c>
      <c r="C1458" s="316"/>
      <c r="D1458" s="317"/>
      <c r="E1458" s="316"/>
      <c r="F1458" s="316"/>
      <c r="G1458" s="316"/>
      <c r="H1458" s="316"/>
    </row>
    <row r="1459" spans="1:8" ht="16.899999999999999" customHeight="1" x14ac:dyDescent="0.2">
      <c r="A1459" s="275" t="s">
        <v>79</v>
      </c>
      <c r="B1459" s="275" t="str">
        <f>IF('Encodage réponses Es'!$C$2="","",'Encodage réponses Es'!$C$2)</f>
        <v/>
      </c>
      <c r="C1459" s="316"/>
      <c r="D1459" s="317"/>
      <c r="E1459" s="316"/>
      <c r="F1459" s="316"/>
      <c r="G1459" s="316"/>
      <c r="H1459" s="316"/>
    </row>
    <row r="1460" spans="1:8" ht="18" customHeight="1" x14ac:dyDescent="0.2">
      <c r="A1460" s="527" t="str">
        <f>CONCATENATE("Synthèse des résultats de l'élève : ",Compétences!$D34)</f>
        <v xml:space="preserve">Synthèse des résultats de l'élève : </v>
      </c>
      <c r="B1460" s="527"/>
      <c r="C1460" s="527"/>
      <c r="D1460" s="527"/>
      <c r="E1460" s="527"/>
      <c r="F1460" s="527"/>
      <c r="G1460" s="527"/>
      <c r="H1460" s="527"/>
    </row>
    <row r="1461" spans="1:8" ht="15.75" customHeight="1" x14ac:dyDescent="0.2">
      <c r="A1461" s="318"/>
      <c r="B1461" s="319"/>
      <c r="C1461" s="316"/>
      <c r="D1461" s="317"/>
      <c r="E1461" s="316"/>
      <c r="F1461" s="316"/>
      <c r="G1461" s="316"/>
      <c r="H1461" s="316"/>
    </row>
    <row r="1462" spans="1:8" ht="155.25" customHeight="1" x14ac:dyDescent="0.2">
      <c r="A1462" s="528" t="s">
        <v>131</v>
      </c>
      <c r="B1462" s="528"/>
      <c r="C1462" s="528"/>
      <c r="D1462" s="528"/>
      <c r="E1462" s="528"/>
      <c r="F1462" s="528"/>
      <c r="G1462" s="528"/>
      <c r="H1462" s="528"/>
    </row>
    <row r="1463" spans="1:8" ht="12.75" customHeight="1" x14ac:dyDescent="0.2">
      <c r="A1463" s="320"/>
      <c r="B1463" s="320"/>
      <c r="C1463" s="320"/>
      <c r="D1463" s="320"/>
      <c r="E1463" s="320"/>
      <c r="F1463" s="320"/>
      <c r="G1463" s="320"/>
      <c r="H1463" s="320"/>
    </row>
    <row r="1464" spans="1:8" ht="12.75" customHeight="1" x14ac:dyDescent="0.2">
      <c r="A1464" s="320"/>
      <c r="B1464" s="320"/>
      <c r="C1464" s="320"/>
      <c r="D1464" s="320"/>
      <c r="E1464" s="320"/>
      <c r="F1464" s="320"/>
      <c r="G1464" s="320"/>
      <c r="H1464" s="320"/>
    </row>
    <row r="1465" spans="1:8" ht="12" customHeight="1" x14ac:dyDescent="0.2">
      <c r="A1465" s="283" t="s">
        <v>85</v>
      </c>
      <c r="B1465" s="281"/>
      <c r="C1465" s="281"/>
      <c r="D1465" s="281"/>
      <c r="E1465" s="281"/>
      <c r="F1465" s="281"/>
      <c r="G1465" s="281"/>
      <c r="H1465" s="281"/>
    </row>
    <row r="1466" spans="1:8" ht="12" customHeight="1" x14ac:dyDescent="0.2">
      <c r="A1466" s="281"/>
      <c r="B1466" s="281"/>
      <c r="C1466" s="281"/>
      <c r="D1466" s="281"/>
      <c r="E1466" s="281"/>
      <c r="F1466" s="281"/>
      <c r="G1466" s="281"/>
      <c r="H1466" s="281"/>
    </row>
    <row r="1467" spans="1:8" ht="12" customHeight="1" x14ac:dyDescent="0.2">
      <c r="A1467" s="282" t="s">
        <v>81</v>
      </c>
      <c r="B1467" s="524" t="str">
        <f>IF(Compétences!$H34="","",Compétences!$H34)</f>
        <v/>
      </c>
      <c r="C1467" s="524"/>
      <c r="D1467" s="281" t="s">
        <v>119</v>
      </c>
      <c r="E1467" s="282" t="s">
        <v>82</v>
      </c>
      <c r="G1467" s="387" t="str">
        <f>IF(OR(B1467="",B1467="incomplet",B1467="absent(e)"),"",AVERAGE(Compétences!$H$5:$H$39))</f>
        <v/>
      </c>
      <c r="H1467" s="281" t="s">
        <v>120</v>
      </c>
    </row>
    <row r="1468" spans="1:8" ht="12" customHeight="1" x14ac:dyDescent="0.2">
      <c r="A1468" s="281"/>
      <c r="B1468" s="281"/>
      <c r="C1468" s="525" t="str">
        <f>IF(OR(B1467="",B1467="incomplet",B1467="absent(e)"),"",B1467/53)</f>
        <v/>
      </c>
      <c r="D1468" s="525"/>
      <c r="E1468" s="281"/>
      <c r="F1468" s="281"/>
      <c r="G1468" s="389"/>
      <c r="H1468" s="394" t="str">
        <f>IF(C1468="","",G1467/53)</f>
        <v/>
      </c>
    </row>
    <row r="1469" spans="1:8" ht="12" customHeight="1" x14ac:dyDescent="0.2">
      <c r="A1469" s="281"/>
      <c r="B1469" s="281"/>
      <c r="C1469" s="391"/>
      <c r="D1469" s="391"/>
      <c r="E1469" s="281"/>
      <c r="F1469" s="281"/>
      <c r="G1469" s="389"/>
      <c r="H1469" s="391"/>
    </row>
    <row r="1470" spans="1:8" ht="12" customHeight="1" x14ac:dyDescent="0.2">
      <c r="A1470" s="281" t="s">
        <v>100</v>
      </c>
      <c r="C1470" s="304" t="str">
        <f>IF(OR(Compétences!$K34="",Compétences!$K34="incomplet",Compétences!$K34="absent(e)"),"",Compétences!$K34)</f>
        <v/>
      </c>
      <c r="D1470" s="281" t="s">
        <v>124</v>
      </c>
      <c r="G1470" s="387" t="str">
        <f>IF(OR(C1470="",C1470="Incomplet"),"",AVERAGE(Compétences!$K$5:$K$39))</f>
        <v/>
      </c>
      <c r="H1470" s="281" t="s">
        <v>124</v>
      </c>
    </row>
    <row r="1471" spans="1:8" ht="12" customHeight="1" x14ac:dyDescent="0.2">
      <c r="A1471" s="281" t="s">
        <v>116</v>
      </c>
      <c r="C1471" s="304" t="str">
        <f>IF(OR(Compétences!$N34="",Compétences!$N34="incomplet",Compétences!$N34="absent(e)"),"",Compétences!$N34)</f>
        <v/>
      </c>
      <c r="D1471" s="281" t="s">
        <v>125</v>
      </c>
      <c r="G1471" s="387" t="str">
        <f>IF(OR(C1471="",C1471="Incomplet"),"",AVERAGE(Compétences!$N$5:$N$39))</f>
        <v/>
      </c>
      <c r="H1471" s="281" t="s">
        <v>125</v>
      </c>
    </row>
    <row r="1472" spans="1:8" ht="12" customHeight="1" x14ac:dyDescent="0.2">
      <c r="A1472" s="281" t="s">
        <v>69</v>
      </c>
      <c r="C1472" s="386" t="str">
        <f>IF(OR(Compétences!$Q34="",Compétences!$Q34="incomplet",Compétences!$Q34="absent(e)"),"",Compétences!$Q34)</f>
        <v/>
      </c>
      <c r="D1472" s="281" t="s">
        <v>121</v>
      </c>
      <c r="E1472" s="321"/>
      <c r="G1472" s="387" t="str">
        <f>IF(OR(C1472="",C1472="Incomplet"),"",AVERAGE(Compétences!$Q$5:$Q$39))</f>
        <v/>
      </c>
      <c r="H1472" s="281" t="s">
        <v>121</v>
      </c>
    </row>
    <row r="1473" spans="1:8" ht="12" customHeight="1" x14ac:dyDescent="0.2">
      <c r="A1473" s="281" t="s">
        <v>83</v>
      </c>
      <c r="C1473" s="304" t="str">
        <f>IF(OR(Compétences!$T34="",Compétences!$T34="incomplet",Compétences!$T34="absent(e)"),"",Compétences!$T34)</f>
        <v/>
      </c>
      <c r="D1473" s="281" t="s">
        <v>124</v>
      </c>
      <c r="E1473" s="321"/>
      <c r="G1473" s="387" t="str">
        <f>IF(OR(C1473="",C1473="Incomplet"),"",AVERAGE(Compétences!$T$5:$T$39))</f>
        <v/>
      </c>
      <c r="H1473" s="281" t="s">
        <v>124</v>
      </c>
    </row>
    <row r="1474" spans="1:8" ht="12" customHeight="1" x14ac:dyDescent="0.2">
      <c r="A1474" s="281" t="s">
        <v>117</v>
      </c>
      <c r="B1474" s="281"/>
      <c r="C1474" s="304" t="str">
        <f>IF(OR(Compétences!$W34="",Compétences!$W34="incomplet",Compétences!$W34="absent(e)"),"",Compétences!$W34)</f>
        <v/>
      </c>
      <c r="D1474" s="281" t="s">
        <v>122</v>
      </c>
      <c r="E1474" s="281"/>
      <c r="F1474" s="281"/>
      <c r="G1474" s="387" t="str">
        <f>IF(OR(C1474="",C1474="Incomplet"),"",AVERAGE(Compétences!$W$5:$W$39))</f>
        <v/>
      </c>
      <c r="H1474" s="281" t="s">
        <v>122</v>
      </c>
    </row>
    <row r="1475" spans="1:8" ht="9.6" customHeight="1" x14ac:dyDescent="0.2">
      <c r="A1475" s="281" t="s">
        <v>118</v>
      </c>
      <c r="C1475" s="304" t="str">
        <f>IF(OR(Compétences!$Z34="",Compétences!$Z34="incomplet",Compétences!$Z34="absent(e)"),"",Compétences!$Z34)</f>
        <v/>
      </c>
      <c r="D1475" s="281" t="s">
        <v>126</v>
      </c>
      <c r="G1475" s="387" t="str">
        <f>IF(OR(C1475="",C1475="Incomplet"),"",AVERAGE(Compétences!$Z$5:$Z$39))</f>
        <v/>
      </c>
      <c r="H1475" s="281" t="s">
        <v>126</v>
      </c>
    </row>
    <row r="1476" spans="1:8" ht="12" customHeight="1" x14ac:dyDescent="0.2">
      <c r="A1476" s="281"/>
      <c r="C1476" s="304"/>
      <c r="D1476" s="281"/>
      <c r="G1476" s="284"/>
      <c r="H1476" s="281"/>
    </row>
    <row r="1477" spans="1:8" ht="12" customHeight="1" x14ac:dyDescent="0.2">
      <c r="A1477" s="281"/>
      <c r="C1477" s="304"/>
      <c r="D1477" s="281"/>
      <c r="G1477" s="284"/>
      <c r="H1477" s="281"/>
    </row>
    <row r="1478" spans="1:8" ht="12" customHeight="1" x14ac:dyDescent="0.2">
      <c r="A1478" s="281"/>
      <c r="D1478" s="281"/>
    </row>
    <row r="1479" spans="1:8" ht="11.45" customHeight="1" x14ac:dyDescent="0.2">
      <c r="A1479" s="283" t="s">
        <v>74</v>
      </c>
      <c r="D1479" s="281"/>
      <c r="E1479" s="321"/>
    </row>
    <row r="1480" spans="1:8" ht="7.15" customHeight="1" x14ac:dyDescent="0.2">
      <c r="A1480" s="281"/>
      <c r="B1480" s="281"/>
      <c r="C1480" s="281"/>
      <c r="D1480" s="281"/>
      <c r="E1480" s="281"/>
      <c r="F1480" s="281"/>
      <c r="G1480" s="281"/>
      <c r="H1480" s="281"/>
    </row>
    <row r="1481" spans="1:8" ht="13.15" customHeight="1" x14ac:dyDescent="0.2">
      <c r="A1481" s="282" t="s">
        <v>81</v>
      </c>
      <c r="C1481" s="304" t="str">
        <f>IF(OR(Compétences!$AC34="",Compétences!$AC34="incomplet",Compétences!$AC34="absent(e)"),"",Compétences!$AC34)</f>
        <v/>
      </c>
      <c r="D1481" s="281" t="s">
        <v>123</v>
      </c>
      <c r="E1481" s="282" t="s">
        <v>82</v>
      </c>
      <c r="G1481" s="387" t="str">
        <f>IF(OR(C1481="",C1481="Incomplet"),"",AVERAGE(Compétences!$AC$5:$AC$39))</f>
        <v/>
      </c>
      <c r="H1481" s="281" t="s">
        <v>123</v>
      </c>
    </row>
    <row r="1482" spans="1:8" ht="13.9" customHeight="1" x14ac:dyDescent="0.2">
      <c r="A1482" s="281"/>
      <c r="G1482" s="283"/>
    </row>
    <row r="1483" spans="1:8" ht="11.45" customHeight="1" x14ac:dyDescent="0.2">
      <c r="A1483" s="283" t="s">
        <v>75</v>
      </c>
      <c r="D1483" s="281"/>
      <c r="E1483" s="321"/>
      <c r="G1483" s="283"/>
    </row>
    <row r="1484" spans="1:8" ht="7.15" customHeight="1" x14ac:dyDescent="0.2">
      <c r="A1484" s="281"/>
      <c r="B1484" s="281"/>
      <c r="C1484" s="281"/>
      <c r="D1484" s="281"/>
      <c r="E1484" s="281"/>
      <c r="F1484" s="281"/>
      <c r="G1484" s="283"/>
      <c r="H1484" s="281"/>
    </row>
    <row r="1485" spans="1:8" ht="13.15" customHeight="1" x14ac:dyDescent="0.2">
      <c r="A1485" s="282" t="s">
        <v>81</v>
      </c>
      <c r="C1485" s="388" t="str">
        <f>IF(OR(Compétences!$AE34="",Compétences!$AE34="incomplet",Compétences!$AE34="absent(e)"),"",Compétences!$AE34)</f>
        <v/>
      </c>
      <c r="D1485" s="281" t="s">
        <v>127</v>
      </c>
      <c r="E1485" s="282" t="s">
        <v>82</v>
      </c>
      <c r="G1485" s="387" t="str">
        <f>IF(OR(C1485="",C1485="Incomplet"),"",AVERAGE(Compétences!$AE$5:$AE$39))</f>
        <v/>
      </c>
      <c r="H1485" s="281" t="s">
        <v>127</v>
      </c>
    </row>
    <row r="1486" spans="1:8" ht="13.9" customHeight="1" x14ac:dyDescent="0.2">
      <c r="A1486" s="281"/>
      <c r="G1486" s="283"/>
    </row>
    <row r="1487" spans="1:8" ht="11.45" customHeight="1" x14ac:dyDescent="0.2">
      <c r="A1487" s="283" t="s">
        <v>84</v>
      </c>
      <c r="D1487" s="281"/>
      <c r="E1487" s="321"/>
      <c r="G1487" s="283"/>
    </row>
    <row r="1488" spans="1:8" ht="7.15" customHeight="1" x14ac:dyDescent="0.2">
      <c r="A1488" s="281"/>
      <c r="B1488" s="281"/>
      <c r="C1488" s="281"/>
      <c r="D1488" s="281"/>
      <c r="E1488" s="281"/>
      <c r="F1488" s="281"/>
      <c r="G1488" s="283"/>
      <c r="H1488" s="281"/>
    </row>
    <row r="1489" spans="1:8" ht="13.15" customHeight="1" x14ac:dyDescent="0.2">
      <c r="A1489" s="282" t="s">
        <v>81</v>
      </c>
      <c r="C1489" s="304" t="str">
        <f>IF(OR(Compétences!$AG34="",Compétences!$AG34="incomplet",Compétences!$AG34="absent(e)"),"",Compétences!$AG34)</f>
        <v/>
      </c>
      <c r="D1489" s="281" t="s">
        <v>128</v>
      </c>
      <c r="E1489" s="282" t="s">
        <v>82</v>
      </c>
      <c r="G1489" s="387" t="str">
        <f>IF(OR(C1489="",C1489="Incomplet"),"",AVERAGE(Compétences!$AG$5:$AG$39))</f>
        <v/>
      </c>
      <c r="H1489" s="281" t="s">
        <v>128</v>
      </c>
    </row>
    <row r="1490" spans="1:8" ht="13.9" customHeight="1" x14ac:dyDescent="0.2">
      <c r="A1490" s="281"/>
      <c r="G1490" s="283"/>
    </row>
    <row r="1491" spans="1:8" ht="11.45" customHeight="1" x14ac:dyDescent="0.2">
      <c r="A1491" s="283" t="s">
        <v>89</v>
      </c>
      <c r="D1491" s="281"/>
      <c r="E1491" s="321"/>
      <c r="G1491" s="283"/>
    </row>
    <row r="1492" spans="1:8" ht="7.15" customHeight="1" x14ac:dyDescent="0.2">
      <c r="A1492" s="281"/>
      <c r="B1492" s="281"/>
      <c r="C1492" s="281"/>
      <c r="D1492" s="281"/>
      <c r="E1492" s="281"/>
      <c r="F1492" s="281"/>
      <c r="G1492" s="283"/>
      <c r="H1492" s="281"/>
    </row>
    <row r="1493" spans="1:8" ht="13.15" customHeight="1" x14ac:dyDescent="0.2">
      <c r="A1493" s="282" t="s">
        <v>81</v>
      </c>
      <c r="C1493" s="304" t="str">
        <f>IF(OR(Compétences!$AI34="",Compétences!$AI34="incomplet",Compétences!$AI34="absent(e)"),"",Compétences!$AI34)</f>
        <v/>
      </c>
      <c r="D1493" s="281" t="s">
        <v>127</v>
      </c>
      <c r="E1493" s="282" t="s">
        <v>82</v>
      </c>
      <c r="G1493" s="387" t="str">
        <f>IF(OR(C1493="",C1493="Incomplet"),"",AVERAGE(Compétences!$AI$5:$AI$39))</f>
        <v/>
      </c>
      <c r="H1493" s="281" t="s">
        <v>127</v>
      </c>
    </row>
    <row r="1494" spans="1:8" ht="13.9" customHeight="1" x14ac:dyDescent="0.2">
      <c r="A1494" s="281"/>
    </row>
    <row r="1495" spans="1:8" ht="19.899999999999999" customHeight="1" x14ac:dyDescent="0.2"/>
    <row r="1496" spans="1:8" ht="19.899999999999999" customHeight="1" x14ac:dyDescent="0.2"/>
    <row r="1497" spans="1:8" ht="18" customHeight="1" x14ac:dyDescent="0.2"/>
    <row r="1498" spans="1:8" ht="18" customHeight="1" x14ac:dyDescent="0.2"/>
    <row r="1500" spans="1:8" ht="23.45" customHeight="1" x14ac:dyDescent="0.2"/>
    <row r="1501" spans="1:8" ht="12.75" customHeight="1" x14ac:dyDescent="0.2"/>
    <row r="1502" spans="1:8" ht="12.75" customHeight="1" x14ac:dyDescent="0.2"/>
    <row r="1503" spans="1:8" ht="12.75" customHeight="1" x14ac:dyDescent="0.2">
      <c r="A1503" s="526"/>
      <c r="B1503" s="526"/>
      <c r="C1503" s="526"/>
      <c r="D1503" s="526"/>
      <c r="E1503" s="526"/>
      <c r="F1503" s="526"/>
      <c r="G1503" s="526"/>
      <c r="H1503" s="526"/>
    </row>
    <row r="1504" spans="1:8" ht="15" customHeight="1" x14ac:dyDescent="0.2">
      <c r="A1504" s="529" t="s">
        <v>78</v>
      </c>
      <c r="B1504" s="529"/>
      <c r="C1504" s="529"/>
      <c r="D1504" s="529"/>
      <c r="E1504" s="529"/>
      <c r="F1504" s="529"/>
      <c r="G1504" s="529"/>
      <c r="H1504" s="529"/>
    </row>
    <row r="1505" spans="1:8" ht="15" customHeight="1" x14ac:dyDescent="0.2">
      <c r="A1505" s="315"/>
      <c r="B1505" s="316"/>
      <c r="C1505" s="316"/>
      <c r="D1505" s="317"/>
      <c r="E1505" s="316"/>
      <c r="F1505" s="316"/>
      <c r="G1505" s="316"/>
      <c r="H1505" s="316"/>
    </row>
    <row r="1506" spans="1:8" ht="15.75" customHeight="1" x14ac:dyDescent="0.2">
      <c r="A1506" s="530" t="s">
        <v>94</v>
      </c>
      <c r="B1506" s="530"/>
      <c r="C1506" s="530"/>
      <c r="D1506" s="530"/>
      <c r="E1506" s="530"/>
      <c r="F1506" s="530"/>
      <c r="G1506" s="530"/>
      <c r="H1506" s="530"/>
    </row>
    <row r="1507" spans="1:8" ht="12.75" customHeight="1" x14ac:dyDescent="0.2">
      <c r="A1507" s="315"/>
      <c r="B1507" s="316"/>
      <c r="C1507" s="316"/>
      <c r="D1507" s="317"/>
      <c r="E1507" s="316"/>
      <c r="F1507" s="316"/>
      <c r="G1507" s="316"/>
      <c r="H1507" s="316"/>
    </row>
    <row r="1508" spans="1:8" ht="16.149999999999999" customHeight="1" x14ac:dyDescent="0.2">
      <c r="A1508" s="275" t="s">
        <v>80</v>
      </c>
      <c r="B1508" s="275" t="str">
        <f>IF('Encodage réponses Es'!$C$1="","",'Encodage réponses Es'!$C$1)</f>
        <v/>
      </c>
      <c r="C1508" s="316"/>
      <c r="D1508" s="317"/>
      <c r="E1508" s="316"/>
      <c r="F1508" s="316"/>
      <c r="G1508" s="316"/>
      <c r="H1508" s="316"/>
    </row>
    <row r="1509" spans="1:8" ht="16.899999999999999" customHeight="1" x14ac:dyDescent="0.2">
      <c r="A1509" s="275" t="s">
        <v>79</v>
      </c>
      <c r="B1509" s="275" t="str">
        <f>IF('Encodage réponses Es'!$C$2="","",'Encodage réponses Es'!$C$2)</f>
        <v/>
      </c>
      <c r="C1509" s="316"/>
      <c r="D1509" s="317"/>
      <c r="E1509" s="316"/>
      <c r="F1509" s="316"/>
      <c r="G1509" s="316"/>
      <c r="H1509" s="316"/>
    </row>
    <row r="1510" spans="1:8" ht="18" customHeight="1" x14ac:dyDescent="0.2">
      <c r="A1510" s="527" t="str">
        <f>CONCATENATE("Synthèse des résultats de l'élève : ",Compétences!$D35)</f>
        <v xml:space="preserve">Synthèse des résultats de l'élève : </v>
      </c>
      <c r="B1510" s="527"/>
      <c r="C1510" s="527"/>
      <c r="D1510" s="527"/>
      <c r="E1510" s="527"/>
      <c r="F1510" s="527"/>
      <c r="G1510" s="527"/>
      <c r="H1510" s="527"/>
    </row>
    <row r="1511" spans="1:8" ht="15.75" customHeight="1" x14ac:dyDescent="0.2">
      <c r="A1511" s="318"/>
      <c r="B1511" s="319"/>
      <c r="C1511" s="316"/>
      <c r="D1511" s="317"/>
      <c r="E1511" s="316"/>
      <c r="F1511" s="316"/>
      <c r="G1511" s="316"/>
      <c r="H1511" s="316"/>
    </row>
    <row r="1512" spans="1:8" ht="155.25" customHeight="1" x14ac:dyDescent="0.2">
      <c r="A1512" s="528" t="s">
        <v>131</v>
      </c>
      <c r="B1512" s="528"/>
      <c r="C1512" s="528"/>
      <c r="D1512" s="528"/>
      <c r="E1512" s="528"/>
      <c r="F1512" s="528"/>
      <c r="G1512" s="528"/>
      <c r="H1512" s="528"/>
    </row>
    <row r="1513" spans="1:8" ht="12.75" customHeight="1" x14ac:dyDescent="0.2">
      <c r="A1513" s="320"/>
      <c r="B1513" s="320"/>
      <c r="C1513" s="320"/>
      <c r="D1513" s="320"/>
      <c r="E1513" s="320"/>
      <c r="F1513" s="320"/>
      <c r="G1513" s="320"/>
      <c r="H1513" s="320"/>
    </row>
    <row r="1514" spans="1:8" ht="12.75" customHeight="1" x14ac:dyDescent="0.2">
      <c r="A1514" s="320"/>
      <c r="B1514" s="320"/>
      <c r="C1514" s="320"/>
      <c r="D1514" s="320"/>
      <c r="E1514" s="320"/>
      <c r="F1514" s="320"/>
      <c r="G1514" s="320"/>
      <c r="H1514" s="320"/>
    </row>
    <row r="1515" spans="1:8" ht="12" customHeight="1" x14ac:dyDescent="0.2">
      <c r="A1515" s="283" t="s">
        <v>85</v>
      </c>
      <c r="B1515" s="281"/>
      <c r="C1515" s="281"/>
      <c r="D1515" s="281"/>
      <c r="E1515" s="281"/>
      <c r="F1515" s="281"/>
      <c r="G1515" s="281"/>
      <c r="H1515" s="281"/>
    </row>
    <row r="1516" spans="1:8" ht="12" customHeight="1" x14ac:dyDescent="0.2">
      <c r="A1516" s="281"/>
      <c r="B1516" s="281"/>
      <c r="C1516" s="281"/>
      <c r="D1516" s="281"/>
      <c r="E1516" s="281"/>
      <c r="F1516" s="281"/>
      <c r="G1516" s="281"/>
      <c r="H1516" s="281"/>
    </row>
    <row r="1517" spans="1:8" ht="12" customHeight="1" x14ac:dyDescent="0.2">
      <c r="A1517" s="282" t="s">
        <v>81</v>
      </c>
      <c r="B1517" s="524" t="str">
        <f>IF(Compétences!$H35="","",Compétences!$H35)</f>
        <v/>
      </c>
      <c r="C1517" s="524"/>
      <c r="D1517" s="281" t="s">
        <v>119</v>
      </c>
      <c r="E1517" s="282" t="s">
        <v>82</v>
      </c>
      <c r="G1517" s="387" t="str">
        <f>IF(OR(B1517="",B1517="incomplet",B1517="absent(e)"),"",AVERAGE(Compétences!$H$5:$H$39))</f>
        <v/>
      </c>
      <c r="H1517" s="281" t="s">
        <v>120</v>
      </c>
    </row>
    <row r="1518" spans="1:8" ht="12" customHeight="1" x14ac:dyDescent="0.2">
      <c r="A1518" s="281"/>
      <c r="B1518" s="281"/>
      <c r="C1518" s="525" t="str">
        <f>IF(OR(B1517="",B1517="incomplet",B1517="absent(e)"),"",B1517/53)</f>
        <v/>
      </c>
      <c r="D1518" s="525"/>
      <c r="E1518" s="281"/>
      <c r="F1518" s="281"/>
      <c r="G1518" s="389"/>
      <c r="H1518" s="394" t="str">
        <f>IF(C1518="","",G1517/53)</f>
        <v/>
      </c>
    </row>
    <row r="1519" spans="1:8" ht="12" customHeight="1" x14ac:dyDescent="0.2">
      <c r="A1519" s="281"/>
      <c r="B1519" s="281"/>
      <c r="C1519" s="391"/>
      <c r="D1519" s="391"/>
      <c r="E1519" s="281"/>
      <c r="F1519" s="281"/>
      <c r="G1519" s="389"/>
      <c r="H1519" s="391"/>
    </row>
    <row r="1520" spans="1:8" ht="12" customHeight="1" x14ac:dyDescent="0.2">
      <c r="A1520" s="281" t="s">
        <v>100</v>
      </c>
      <c r="C1520" s="304" t="str">
        <f>IF(OR(Compétences!$K35="",Compétences!$K35="incomplet",Compétences!$K35="absent(e)"),"",Compétences!$K35)</f>
        <v/>
      </c>
      <c r="D1520" s="281" t="s">
        <v>124</v>
      </c>
      <c r="G1520" s="387" t="str">
        <f>IF(OR(C1520="",C1520="Incomplet"),"",AVERAGE(Compétences!$K$5:$K$39))</f>
        <v/>
      </c>
      <c r="H1520" s="281" t="s">
        <v>124</v>
      </c>
    </row>
    <row r="1521" spans="1:8" ht="12" customHeight="1" x14ac:dyDescent="0.2">
      <c r="A1521" s="281" t="s">
        <v>116</v>
      </c>
      <c r="C1521" s="304" t="str">
        <f>IF(OR(Compétences!$N35="",Compétences!$N35="incomplet",Compétences!$N35="absent(e)"),"",Compétences!$N35)</f>
        <v/>
      </c>
      <c r="D1521" s="281" t="s">
        <v>125</v>
      </c>
      <c r="G1521" s="387" t="str">
        <f>IF(OR(C1521="",C1521="Incomplet"),"",AVERAGE(Compétences!$N$5:$N$39))</f>
        <v/>
      </c>
      <c r="H1521" s="281" t="s">
        <v>125</v>
      </c>
    </row>
    <row r="1522" spans="1:8" ht="12" customHeight="1" x14ac:dyDescent="0.2">
      <c r="A1522" s="281" t="s">
        <v>69</v>
      </c>
      <c r="C1522" s="386" t="str">
        <f>IF(OR(Compétences!$Q35="",Compétences!$Q35="incomplet",Compétences!$Q35="absent(e)"),"",Compétences!$Q35)</f>
        <v/>
      </c>
      <c r="D1522" s="281" t="s">
        <v>121</v>
      </c>
      <c r="E1522" s="321"/>
      <c r="G1522" s="387" t="str">
        <f>IF(OR(C1522="",C1522="Incomplet"),"",AVERAGE(Compétences!$Q$5:$Q$39))</f>
        <v/>
      </c>
      <c r="H1522" s="281" t="s">
        <v>121</v>
      </c>
    </row>
    <row r="1523" spans="1:8" ht="12" customHeight="1" x14ac:dyDescent="0.2">
      <c r="A1523" s="281" t="s">
        <v>83</v>
      </c>
      <c r="C1523" s="304" t="str">
        <f>IF(OR(Compétences!$T35="",Compétences!$T35="incomplet",Compétences!$T35="absent(e)"),"",Compétences!$T35)</f>
        <v/>
      </c>
      <c r="D1523" s="281" t="s">
        <v>124</v>
      </c>
      <c r="E1523" s="321"/>
      <c r="G1523" s="387" t="str">
        <f>IF(OR(C1523="",C1523="Incomplet"),"",AVERAGE(Compétences!$T$5:$T$39))</f>
        <v/>
      </c>
      <c r="H1523" s="281" t="s">
        <v>124</v>
      </c>
    </row>
    <row r="1524" spans="1:8" ht="12" customHeight="1" x14ac:dyDescent="0.2">
      <c r="A1524" s="281" t="s">
        <v>117</v>
      </c>
      <c r="B1524" s="281"/>
      <c r="C1524" s="304" t="str">
        <f>IF(OR(Compétences!$W35="",Compétences!$W35="incomplet",Compétences!$W35="absent(e)"),"",Compétences!$W35)</f>
        <v/>
      </c>
      <c r="D1524" s="281" t="s">
        <v>122</v>
      </c>
      <c r="E1524" s="281"/>
      <c r="F1524" s="281"/>
      <c r="G1524" s="387" t="str">
        <f>IF(OR(C1524="",C1524="Incomplet"),"",AVERAGE(Compétences!$W$5:$W$39))</f>
        <v/>
      </c>
      <c r="H1524" s="281" t="s">
        <v>122</v>
      </c>
    </row>
    <row r="1525" spans="1:8" ht="9.6" customHeight="1" x14ac:dyDescent="0.2">
      <c r="A1525" s="281" t="s">
        <v>118</v>
      </c>
      <c r="C1525" s="304" t="str">
        <f>IF(OR(Compétences!$Z35="",Compétences!$Z35="incomplet",Compétences!$Z35="absent(e)"),"",Compétences!$Z35)</f>
        <v/>
      </c>
      <c r="D1525" s="281" t="s">
        <v>126</v>
      </c>
      <c r="G1525" s="387" t="str">
        <f>IF(OR(C1525="",C1525="Incomplet"),"",AVERAGE(Compétences!$Z$5:$Z$39))</f>
        <v/>
      </c>
      <c r="H1525" s="281" t="s">
        <v>126</v>
      </c>
    </row>
    <row r="1526" spans="1:8" ht="12" customHeight="1" x14ac:dyDescent="0.2">
      <c r="A1526" s="281"/>
      <c r="C1526" s="304"/>
      <c r="D1526" s="281"/>
      <c r="G1526" s="284"/>
      <c r="H1526" s="281"/>
    </row>
    <row r="1527" spans="1:8" ht="12" customHeight="1" x14ac:dyDescent="0.2">
      <c r="A1527" s="281"/>
      <c r="C1527" s="304"/>
      <c r="D1527" s="281"/>
      <c r="G1527" s="284"/>
      <c r="H1527" s="281"/>
    </row>
    <row r="1528" spans="1:8" ht="12" customHeight="1" x14ac:dyDescent="0.2">
      <c r="A1528" s="281"/>
      <c r="D1528" s="281"/>
    </row>
    <row r="1529" spans="1:8" ht="11.45" customHeight="1" x14ac:dyDescent="0.2">
      <c r="A1529" s="283" t="s">
        <v>74</v>
      </c>
      <c r="D1529" s="281"/>
      <c r="E1529" s="321"/>
    </row>
    <row r="1530" spans="1:8" ht="7.15" customHeight="1" x14ac:dyDescent="0.2">
      <c r="A1530" s="281"/>
      <c r="B1530" s="281"/>
      <c r="C1530" s="281"/>
      <c r="D1530" s="281"/>
      <c r="E1530" s="281"/>
      <c r="F1530" s="281"/>
      <c r="G1530" s="281"/>
      <c r="H1530" s="281"/>
    </row>
    <row r="1531" spans="1:8" ht="13.15" customHeight="1" x14ac:dyDescent="0.2">
      <c r="A1531" s="282" t="s">
        <v>81</v>
      </c>
      <c r="C1531" s="304" t="str">
        <f>IF(OR(Compétences!$AC35="",Compétences!$AC35="incomplet",Compétences!$AC35="absent(e)"),"",Compétences!$AC35)</f>
        <v/>
      </c>
      <c r="D1531" s="281" t="s">
        <v>123</v>
      </c>
      <c r="E1531" s="282" t="s">
        <v>82</v>
      </c>
      <c r="G1531" s="387" t="str">
        <f>IF(OR(C1531="",C1531="Incomplet"),"",AVERAGE(Compétences!$AC$5:$AC$39))</f>
        <v/>
      </c>
      <c r="H1531" s="281" t="s">
        <v>123</v>
      </c>
    </row>
    <row r="1532" spans="1:8" ht="13.9" customHeight="1" x14ac:dyDescent="0.2">
      <c r="A1532" s="281"/>
      <c r="G1532" s="283"/>
    </row>
    <row r="1533" spans="1:8" ht="11.45" customHeight="1" x14ac:dyDescent="0.2">
      <c r="A1533" s="283" t="s">
        <v>75</v>
      </c>
      <c r="D1533" s="281"/>
      <c r="E1533" s="321"/>
      <c r="G1533" s="283"/>
    </row>
    <row r="1534" spans="1:8" ht="7.15" customHeight="1" x14ac:dyDescent="0.2">
      <c r="A1534" s="281"/>
      <c r="B1534" s="281"/>
      <c r="C1534" s="281"/>
      <c r="D1534" s="281"/>
      <c r="E1534" s="281"/>
      <c r="F1534" s="281"/>
      <c r="G1534" s="283"/>
      <c r="H1534" s="281"/>
    </row>
    <row r="1535" spans="1:8" ht="13.15" customHeight="1" x14ac:dyDescent="0.2">
      <c r="A1535" s="282" t="s">
        <v>81</v>
      </c>
      <c r="C1535" s="388" t="str">
        <f>IF(OR(Compétences!$AE35="",Compétences!$AE35="incomplet",Compétences!$AE35="absent(e)"),"",Compétences!$AE35)</f>
        <v/>
      </c>
      <c r="D1535" s="281" t="s">
        <v>127</v>
      </c>
      <c r="E1535" s="282" t="s">
        <v>82</v>
      </c>
      <c r="G1535" s="387" t="str">
        <f>IF(OR(C1535="",C1535="Incomplet"),"",AVERAGE(Compétences!$AE$5:$AE$39))</f>
        <v/>
      </c>
      <c r="H1535" s="281" t="s">
        <v>127</v>
      </c>
    </row>
    <row r="1536" spans="1:8" ht="13.9" customHeight="1" x14ac:dyDescent="0.2">
      <c r="A1536" s="281"/>
      <c r="G1536" s="283"/>
    </row>
    <row r="1537" spans="1:8" ht="11.45" customHeight="1" x14ac:dyDescent="0.2">
      <c r="A1537" s="283" t="s">
        <v>84</v>
      </c>
      <c r="D1537" s="281"/>
      <c r="E1537" s="321"/>
      <c r="G1537" s="283"/>
    </row>
    <row r="1538" spans="1:8" ht="7.15" customHeight="1" x14ac:dyDescent="0.2">
      <c r="A1538" s="281"/>
      <c r="B1538" s="281"/>
      <c r="C1538" s="281"/>
      <c r="D1538" s="281"/>
      <c r="E1538" s="281"/>
      <c r="F1538" s="281"/>
      <c r="G1538" s="283"/>
      <c r="H1538" s="281"/>
    </row>
    <row r="1539" spans="1:8" ht="13.15" customHeight="1" x14ac:dyDescent="0.2">
      <c r="A1539" s="282" t="s">
        <v>81</v>
      </c>
      <c r="C1539" s="304" t="str">
        <f>IF(OR(Compétences!$AG35="",Compétences!$AG35="incomplet",Compétences!$AG35="absent(e)"),"",Compétences!$AG35)</f>
        <v/>
      </c>
      <c r="D1539" s="281" t="s">
        <v>128</v>
      </c>
      <c r="E1539" s="282" t="s">
        <v>82</v>
      </c>
      <c r="G1539" s="387" t="str">
        <f>IF(OR(C1539="",C1539="Incomplet"),"",AVERAGE(Compétences!$AG$5:$AG$39))</f>
        <v/>
      </c>
      <c r="H1539" s="281" t="s">
        <v>128</v>
      </c>
    </row>
    <row r="1540" spans="1:8" ht="13.9" customHeight="1" x14ac:dyDescent="0.2">
      <c r="A1540" s="281"/>
      <c r="G1540" s="283"/>
    </row>
    <row r="1541" spans="1:8" ht="11.45" customHeight="1" x14ac:dyDescent="0.2">
      <c r="A1541" s="283" t="s">
        <v>89</v>
      </c>
      <c r="D1541" s="281"/>
      <c r="E1541" s="321"/>
      <c r="G1541" s="283"/>
    </row>
    <row r="1542" spans="1:8" ht="7.15" customHeight="1" x14ac:dyDescent="0.2">
      <c r="A1542" s="281"/>
      <c r="B1542" s="281"/>
      <c r="C1542" s="281"/>
      <c r="D1542" s="281"/>
      <c r="E1542" s="281"/>
      <c r="F1542" s="281"/>
      <c r="G1542" s="283"/>
      <c r="H1542" s="281"/>
    </row>
    <row r="1543" spans="1:8" ht="13.15" customHeight="1" x14ac:dyDescent="0.2">
      <c r="A1543" s="282" t="s">
        <v>81</v>
      </c>
      <c r="C1543" s="304" t="str">
        <f>IF(OR(Compétences!$AI35="",Compétences!$AI35="incomplet",Compétences!$AI35="absent(e)"),"",Compétences!$AI35)</f>
        <v/>
      </c>
      <c r="D1543" s="281" t="s">
        <v>127</v>
      </c>
      <c r="E1543" s="282" t="s">
        <v>82</v>
      </c>
      <c r="G1543" s="387" t="str">
        <f>IF(OR(C1543="",C1543="Incomplet"),"",AVERAGE(Compétences!$AI$5:$AI$39))</f>
        <v/>
      </c>
      <c r="H1543" s="281" t="s">
        <v>127</v>
      </c>
    </row>
    <row r="1544" spans="1:8" ht="13.9" customHeight="1" x14ac:dyDescent="0.2">
      <c r="A1544" s="281"/>
    </row>
    <row r="1545" spans="1:8" ht="19.899999999999999" customHeight="1" x14ac:dyDescent="0.2"/>
    <row r="1546" spans="1:8" ht="19.899999999999999" customHeight="1" x14ac:dyDescent="0.2"/>
    <row r="1547" spans="1:8" ht="18" customHeight="1" x14ac:dyDescent="0.2"/>
    <row r="1548" spans="1:8" ht="18" customHeight="1" x14ac:dyDescent="0.2"/>
    <row r="1550" spans="1:8" ht="23.45" customHeight="1" x14ac:dyDescent="0.2"/>
    <row r="1551" spans="1:8" ht="12.75" customHeight="1" x14ac:dyDescent="0.2"/>
    <row r="1552" spans="1:8" ht="12.75" customHeight="1" x14ac:dyDescent="0.2"/>
    <row r="1553" spans="1:8" ht="12.75" customHeight="1" x14ac:dyDescent="0.2">
      <c r="A1553" s="526"/>
      <c r="B1553" s="526"/>
      <c r="C1553" s="526"/>
      <c r="D1553" s="526"/>
      <c r="E1553" s="526"/>
      <c r="F1553" s="526"/>
      <c r="G1553" s="526"/>
      <c r="H1553" s="526"/>
    </row>
    <row r="1554" spans="1:8" ht="15" customHeight="1" x14ac:dyDescent="0.2">
      <c r="A1554" s="529" t="s">
        <v>78</v>
      </c>
      <c r="B1554" s="529"/>
      <c r="C1554" s="529"/>
      <c r="D1554" s="529"/>
      <c r="E1554" s="529"/>
      <c r="F1554" s="529"/>
      <c r="G1554" s="529"/>
      <c r="H1554" s="529"/>
    </row>
    <row r="1555" spans="1:8" ht="15" customHeight="1" x14ac:dyDescent="0.2">
      <c r="A1555" s="315"/>
      <c r="B1555" s="316"/>
      <c r="C1555" s="316"/>
      <c r="D1555" s="317"/>
      <c r="E1555" s="316"/>
      <c r="F1555" s="316"/>
      <c r="G1555" s="316"/>
      <c r="H1555" s="316"/>
    </row>
    <row r="1556" spans="1:8" ht="15.75" customHeight="1" x14ac:dyDescent="0.2">
      <c r="A1556" s="530" t="s">
        <v>94</v>
      </c>
      <c r="B1556" s="530"/>
      <c r="C1556" s="530"/>
      <c r="D1556" s="530"/>
      <c r="E1556" s="530"/>
      <c r="F1556" s="530"/>
      <c r="G1556" s="530"/>
      <c r="H1556" s="530"/>
    </row>
    <row r="1557" spans="1:8" ht="12.75" customHeight="1" x14ac:dyDescent="0.2">
      <c r="A1557" s="315"/>
      <c r="B1557" s="316"/>
      <c r="C1557" s="316"/>
      <c r="D1557" s="317"/>
      <c r="E1557" s="316"/>
      <c r="F1557" s="316"/>
      <c r="G1557" s="316"/>
      <c r="H1557" s="316"/>
    </row>
    <row r="1558" spans="1:8" ht="16.149999999999999" customHeight="1" x14ac:dyDescent="0.2">
      <c r="A1558" s="275" t="s">
        <v>80</v>
      </c>
      <c r="B1558" s="275" t="str">
        <f>IF('Encodage réponses Es'!$C$1="","",'Encodage réponses Es'!$C$1)</f>
        <v/>
      </c>
      <c r="C1558" s="316"/>
      <c r="D1558" s="317"/>
      <c r="E1558" s="316"/>
      <c r="F1558" s="316"/>
      <c r="G1558" s="316"/>
      <c r="H1558" s="316"/>
    </row>
    <row r="1559" spans="1:8" ht="16.899999999999999" customHeight="1" x14ac:dyDescent="0.2">
      <c r="A1559" s="275" t="s">
        <v>79</v>
      </c>
      <c r="B1559" s="275" t="str">
        <f>IF('Encodage réponses Es'!$C$2="","",'Encodage réponses Es'!$C$2)</f>
        <v/>
      </c>
      <c r="C1559" s="316"/>
      <c r="D1559" s="317"/>
      <c r="E1559" s="316"/>
      <c r="F1559" s="316"/>
      <c r="G1559" s="316"/>
      <c r="H1559" s="316"/>
    </row>
    <row r="1560" spans="1:8" ht="18" customHeight="1" x14ac:dyDescent="0.2">
      <c r="A1560" s="527" t="str">
        <f>CONCATENATE("Synthèse des résultats de l'élève : ",Compétences!$D36)</f>
        <v xml:space="preserve">Synthèse des résultats de l'élève : </v>
      </c>
      <c r="B1560" s="527"/>
      <c r="C1560" s="527"/>
      <c r="D1560" s="527"/>
      <c r="E1560" s="527"/>
      <c r="F1560" s="527"/>
      <c r="G1560" s="527"/>
      <c r="H1560" s="527"/>
    </row>
    <row r="1561" spans="1:8" ht="15.75" customHeight="1" x14ac:dyDescent="0.2">
      <c r="A1561" s="318"/>
      <c r="B1561" s="319"/>
      <c r="C1561" s="316"/>
      <c r="D1561" s="317"/>
      <c r="E1561" s="316"/>
      <c r="F1561" s="316"/>
      <c r="G1561" s="316"/>
      <c r="H1561" s="316"/>
    </row>
    <row r="1562" spans="1:8" ht="155.25" customHeight="1" x14ac:dyDescent="0.2">
      <c r="A1562" s="528" t="s">
        <v>131</v>
      </c>
      <c r="B1562" s="528"/>
      <c r="C1562" s="528"/>
      <c r="D1562" s="528"/>
      <c r="E1562" s="528"/>
      <c r="F1562" s="528"/>
      <c r="G1562" s="528"/>
      <c r="H1562" s="528"/>
    </row>
    <row r="1563" spans="1:8" ht="12.75" customHeight="1" x14ac:dyDescent="0.2">
      <c r="A1563" s="320"/>
      <c r="B1563" s="320"/>
      <c r="C1563" s="320"/>
      <c r="D1563" s="320"/>
      <c r="E1563" s="320"/>
      <c r="F1563" s="320"/>
      <c r="G1563" s="320"/>
      <c r="H1563" s="320"/>
    </row>
    <row r="1564" spans="1:8" ht="12.75" customHeight="1" x14ac:dyDescent="0.2">
      <c r="A1564" s="320"/>
      <c r="B1564" s="320"/>
      <c r="C1564" s="320"/>
      <c r="D1564" s="320"/>
      <c r="E1564" s="320"/>
      <c r="F1564" s="320"/>
      <c r="G1564" s="320"/>
      <c r="H1564" s="320"/>
    </row>
    <row r="1565" spans="1:8" ht="12" customHeight="1" x14ac:dyDescent="0.2">
      <c r="A1565" s="283" t="s">
        <v>85</v>
      </c>
      <c r="B1565" s="281"/>
      <c r="C1565" s="281"/>
      <c r="D1565" s="281"/>
      <c r="E1565" s="281"/>
      <c r="F1565" s="281"/>
      <c r="G1565" s="281"/>
      <c r="H1565" s="281"/>
    </row>
    <row r="1566" spans="1:8" ht="12" customHeight="1" x14ac:dyDescent="0.2">
      <c r="A1566" s="281"/>
      <c r="B1566" s="281"/>
      <c r="C1566" s="281"/>
      <c r="D1566" s="281"/>
      <c r="E1566" s="281"/>
      <c r="F1566" s="281"/>
      <c r="G1566" s="281"/>
      <c r="H1566" s="281"/>
    </row>
    <row r="1567" spans="1:8" ht="12" customHeight="1" x14ac:dyDescent="0.2">
      <c r="A1567" s="282" t="s">
        <v>81</v>
      </c>
      <c r="B1567" s="524" t="str">
        <f>IF(Compétences!$H36="","",Compétences!$H36)</f>
        <v/>
      </c>
      <c r="C1567" s="524"/>
      <c r="D1567" s="281" t="s">
        <v>119</v>
      </c>
      <c r="E1567" s="282" t="s">
        <v>82</v>
      </c>
      <c r="G1567" s="387" t="str">
        <f>IF(OR(B1567="",B1567="incomplet",B1567="absent(e)"),"",AVERAGE(Compétences!$H$5:$H$39))</f>
        <v/>
      </c>
      <c r="H1567" s="281" t="s">
        <v>120</v>
      </c>
    </row>
    <row r="1568" spans="1:8" ht="12" customHeight="1" x14ac:dyDescent="0.2">
      <c r="A1568" s="281"/>
      <c r="B1568" s="281"/>
      <c r="C1568" s="525" t="str">
        <f>IF(OR(B1567="",B1567="incomplet",B1567="absent(e)"),"",B1567/53)</f>
        <v/>
      </c>
      <c r="D1568" s="525"/>
      <c r="E1568" s="281"/>
      <c r="F1568" s="281"/>
      <c r="G1568" s="389"/>
      <c r="H1568" s="394" t="str">
        <f>IF(C1568="","",G1567/53)</f>
        <v/>
      </c>
    </row>
    <row r="1569" spans="1:8" ht="12" customHeight="1" x14ac:dyDescent="0.2">
      <c r="A1569" s="281"/>
      <c r="B1569" s="281"/>
      <c r="C1569" s="391"/>
      <c r="D1569" s="391"/>
      <c r="E1569" s="281"/>
      <c r="F1569" s="281"/>
      <c r="G1569" s="389"/>
      <c r="H1569" s="391"/>
    </row>
    <row r="1570" spans="1:8" ht="12" customHeight="1" x14ac:dyDescent="0.2">
      <c r="A1570" s="281" t="s">
        <v>100</v>
      </c>
      <c r="C1570" s="304" t="str">
        <f>IF(OR(Compétences!$K36="",Compétences!$K36="incomplet",Compétences!$K36="absent(e)"),"",Compétences!$K36)</f>
        <v/>
      </c>
      <c r="D1570" s="281" t="s">
        <v>124</v>
      </c>
      <c r="G1570" s="387" t="str">
        <f>IF(OR(C1570="",C1570="Incomplet"),"",AVERAGE(Compétences!$K$5:$K$39))</f>
        <v/>
      </c>
      <c r="H1570" s="281" t="s">
        <v>124</v>
      </c>
    </row>
    <row r="1571" spans="1:8" ht="12" customHeight="1" x14ac:dyDescent="0.2">
      <c r="A1571" s="281" t="s">
        <v>116</v>
      </c>
      <c r="C1571" s="304" t="str">
        <f>IF(OR(Compétences!$N36="",Compétences!$N36="incomplet",Compétences!$N36="absent(e)"),"",Compétences!$N36)</f>
        <v/>
      </c>
      <c r="D1571" s="281" t="s">
        <v>125</v>
      </c>
      <c r="G1571" s="387" t="str">
        <f>IF(OR(C1571="",C1571="Incomplet"),"",AVERAGE(Compétences!$N$5:$N$39))</f>
        <v/>
      </c>
      <c r="H1571" s="281" t="s">
        <v>125</v>
      </c>
    </row>
    <row r="1572" spans="1:8" ht="12" customHeight="1" x14ac:dyDescent="0.2">
      <c r="A1572" s="281" t="s">
        <v>69</v>
      </c>
      <c r="C1572" s="386" t="str">
        <f>IF(OR(Compétences!$Q36="",Compétences!$Q36="incomplet",Compétences!$Q36="absent(e)"),"",Compétences!$Q36)</f>
        <v/>
      </c>
      <c r="D1572" s="281" t="s">
        <v>121</v>
      </c>
      <c r="E1572" s="321"/>
      <c r="G1572" s="387" t="str">
        <f>IF(OR(C1572="",C1572="Incomplet"),"",AVERAGE(Compétences!$Q$5:$Q$39))</f>
        <v/>
      </c>
      <c r="H1572" s="281" t="s">
        <v>121</v>
      </c>
    </row>
    <row r="1573" spans="1:8" ht="12" customHeight="1" x14ac:dyDescent="0.2">
      <c r="A1573" s="281" t="s">
        <v>83</v>
      </c>
      <c r="C1573" s="304" t="str">
        <f>IF(OR(Compétences!$T36="",Compétences!$T36="incomplet",Compétences!$T36="absent(e)"),"",Compétences!$T36)</f>
        <v/>
      </c>
      <c r="D1573" s="281" t="s">
        <v>124</v>
      </c>
      <c r="E1573" s="321"/>
      <c r="G1573" s="387" t="str">
        <f>IF(OR(C1573="",C1573="Incomplet"),"",AVERAGE(Compétences!$T$5:$T$39))</f>
        <v/>
      </c>
      <c r="H1573" s="281" t="s">
        <v>124</v>
      </c>
    </row>
    <row r="1574" spans="1:8" ht="12" customHeight="1" x14ac:dyDescent="0.2">
      <c r="A1574" s="281" t="s">
        <v>117</v>
      </c>
      <c r="B1574" s="281"/>
      <c r="C1574" s="304" t="str">
        <f>IF(OR(Compétences!$W36="",Compétences!$W36="incomplet",Compétences!$W36="absent(e)"),"",Compétences!$W36)</f>
        <v/>
      </c>
      <c r="D1574" s="281" t="s">
        <v>122</v>
      </c>
      <c r="E1574" s="281"/>
      <c r="F1574" s="281"/>
      <c r="G1574" s="387" t="str">
        <f>IF(OR(C1574="",C1574="Incomplet"),"",AVERAGE(Compétences!$W$5:$W$39))</f>
        <v/>
      </c>
      <c r="H1574" s="281" t="s">
        <v>122</v>
      </c>
    </row>
    <row r="1575" spans="1:8" ht="9.6" customHeight="1" x14ac:dyDescent="0.2">
      <c r="A1575" s="281" t="s">
        <v>118</v>
      </c>
      <c r="C1575" s="304" t="str">
        <f>IF(OR(Compétences!$Z36="",Compétences!$Z36="incomplet",Compétences!$Z36="absent(e)"),"",Compétences!$Z36)</f>
        <v/>
      </c>
      <c r="D1575" s="281" t="s">
        <v>126</v>
      </c>
      <c r="G1575" s="387" t="str">
        <f>IF(OR(C1575="",C1575="Incomplet"),"",AVERAGE(Compétences!$Z$5:$Z$39))</f>
        <v/>
      </c>
      <c r="H1575" s="281" t="s">
        <v>126</v>
      </c>
    </row>
    <row r="1576" spans="1:8" ht="12" customHeight="1" x14ac:dyDescent="0.2">
      <c r="A1576" s="281"/>
      <c r="C1576" s="304"/>
      <c r="D1576" s="281"/>
      <c r="G1576" s="284"/>
      <c r="H1576" s="281"/>
    </row>
    <row r="1577" spans="1:8" ht="12" customHeight="1" x14ac:dyDescent="0.2">
      <c r="A1577" s="281"/>
      <c r="C1577" s="304"/>
      <c r="D1577" s="281"/>
      <c r="G1577" s="284"/>
      <c r="H1577" s="281"/>
    </row>
    <row r="1578" spans="1:8" ht="12" customHeight="1" x14ac:dyDescent="0.2">
      <c r="A1578" s="281"/>
      <c r="D1578" s="281"/>
    </row>
    <row r="1579" spans="1:8" ht="11.45" customHeight="1" x14ac:dyDescent="0.2">
      <c r="A1579" s="283" t="s">
        <v>74</v>
      </c>
      <c r="D1579" s="281"/>
      <c r="E1579" s="321"/>
    </row>
    <row r="1580" spans="1:8" ht="7.15" customHeight="1" x14ac:dyDescent="0.2">
      <c r="A1580" s="281"/>
      <c r="B1580" s="281"/>
      <c r="C1580" s="281"/>
      <c r="D1580" s="281"/>
      <c r="E1580" s="281"/>
      <c r="F1580" s="281"/>
      <c r="G1580" s="281"/>
      <c r="H1580" s="281"/>
    </row>
    <row r="1581" spans="1:8" ht="13.15" customHeight="1" x14ac:dyDescent="0.2">
      <c r="A1581" s="282" t="s">
        <v>81</v>
      </c>
      <c r="C1581" s="304" t="str">
        <f>IF(OR(Compétences!$AC36="",Compétences!$AC36="incomplet",Compétences!$AC36="absent(e)"),"",Compétences!$AC36)</f>
        <v/>
      </c>
      <c r="D1581" s="281" t="s">
        <v>123</v>
      </c>
      <c r="E1581" s="282" t="s">
        <v>82</v>
      </c>
      <c r="G1581" s="387" t="str">
        <f>IF(OR(C1581="",C1581="Incomplet"),"",AVERAGE(Compétences!$AC$5:$AC$39))</f>
        <v/>
      </c>
      <c r="H1581" s="281" t="s">
        <v>123</v>
      </c>
    </row>
    <row r="1582" spans="1:8" ht="13.9" customHeight="1" x14ac:dyDescent="0.2">
      <c r="A1582" s="281"/>
      <c r="G1582" s="283"/>
    </row>
    <row r="1583" spans="1:8" ht="11.45" customHeight="1" x14ac:dyDescent="0.2">
      <c r="A1583" s="283" t="s">
        <v>75</v>
      </c>
      <c r="D1583" s="281"/>
      <c r="E1583" s="321"/>
      <c r="G1583" s="283"/>
    </row>
    <row r="1584" spans="1:8" ht="7.15" customHeight="1" x14ac:dyDescent="0.2">
      <c r="A1584" s="281"/>
      <c r="B1584" s="281"/>
      <c r="C1584" s="281"/>
      <c r="D1584" s="281"/>
      <c r="E1584" s="281"/>
      <c r="F1584" s="281"/>
      <c r="G1584" s="283"/>
      <c r="H1584" s="281"/>
    </row>
    <row r="1585" spans="1:8" ht="13.15" customHeight="1" x14ac:dyDescent="0.2">
      <c r="A1585" s="282" t="s">
        <v>81</v>
      </c>
      <c r="C1585" s="388" t="str">
        <f>IF(OR(Compétences!$AE36="",Compétences!$AE36="incomplet",Compétences!$AE36="absent(e)"),"",Compétences!$AE36)</f>
        <v/>
      </c>
      <c r="D1585" s="281" t="s">
        <v>127</v>
      </c>
      <c r="E1585" s="282" t="s">
        <v>82</v>
      </c>
      <c r="G1585" s="387" t="str">
        <f>IF(OR(C1585="",C1585="Incomplet"),"",AVERAGE(Compétences!$AE$5:$AE$39))</f>
        <v/>
      </c>
      <c r="H1585" s="281" t="s">
        <v>127</v>
      </c>
    </row>
    <row r="1586" spans="1:8" ht="13.9" customHeight="1" x14ac:dyDescent="0.2">
      <c r="A1586" s="281"/>
      <c r="G1586" s="283"/>
    </row>
    <row r="1587" spans="1:8" ht="11.45" customHeight="1" x14ac:dyDescent="0.2">
      <c r="A1587" s="283" t="s">
        <v>84</v>
      </c>
      <c r="D1587" s="281"/>
      <c r="E1587" s="321"/>
      <c r="G1587" s="283"/>
    </row>
    <row r="1588" spans="1:8" ht="7.15" customHeight="1" x14ac:dyDescent="0.2">
      <c r="A1588" s="281"/>
      <c r="B1588" s="281"/>
      <c r="C1588" s="281"/>
      <c r="D1588" s="281"/>
      <c r="E1588" s="281"/>
      <c r="F1588" s="281"/>
      <c r="G1588" s="283"/>
      <c r="H1588" s="281"/>
    </row>
    <row r="1589" spans="1:8" ht="13.15" customHeight="1" x14ac:dyDescent="0.2">
      <c r="A1589" s="282" t="s">
        <v>81</v>
      </c>
      <c r="C1589" s="304" t="str">
        <f>IF(OR(Compétences!$AG36="",Compétences!$AG36="incomplet",Compétences!$AG36="absent(e)"),"",Compétences!$AG36)</f>
        <v/>
      </c>
      <c r="D1589" s="281" t="s">
        <v>128</v>
      </c>
      <c r="E1589" s="282" t="s">
        <v>82</v>
      </c>
      <c r="G1589" s="387" t="str">
        <f>IF(OR(C1589="",C1589="Incomplet"),"",AVERAGE(Compétences!$AG$5:$AG$39))</f>
        <v/>
      </c>
      <c r="H1589" s="281" t="s">
        <v>128</v>
      </c>
    </row>
    <row r="1590" spans="1:8" ht="13.9" customHeight="1" x14ac:dyDescent="0.2">
      <c r="A1590" s="281"/>
      <c r="G1590" s="283"/>
    </row>
    <row r="1591" spans="1:8" ht="11.45" customHeight="1" x14ac:dyDescent="0.2">
      <c r="A1591" s="283" t="s">
        <v>89</v>
      </c>
      <c r="D1591" s="281"/>
      <c r="E1591" s="321"/>
      <c r="G1591" s="283"/>
    </row>
    <row r="1592" spans="1:8" ht="7.15" customHeight="1" x14ac:dyDescent="0.2">
      <c r="A1592" s="281"/>
      <c r="B1592" s="281"/>
      <c r="C1592" s="281"/>
      <c r="D1592" s="281"/>
      <c r="E1592" s="281"/>
      <c r="F1592" s="281"/>
      <c r="G1592" s="283"/>
      <c r="H1592" s="281"/>
    </row>
    <row r="1593" spans="1:8" ht="13.15" customHeight="1" x14ac:dyDescent="0.2">
      <c r="A1593" s="282" t="s">
        <v>81</v>
      </c>
      <c r="C1593" s="304" t="str">
        <f>IF(OR(Compétences!$AI36="",Compétences!$AI36="incomplet",Compétences!$AI36="absent(e)"),"",Compétences!$AI36)</f>
        <v/>
      </c>
      <c r="D1593" s="281" t="s">
        <v>127</v>
      </c>
      <c r="E1593" s="282" t="s">
        <v>82</v>
      </c>
      <c r="G1593" s="387" t="str">
        <f>IF(OR(C1593="",C1593="Incomplet"),"",AVERAGE(Compétences!$AI$5:$AI$39))</f>
        <v/>
      </c>
      <c r="H1593" s="281" t="s">
        <v>127</v>
      </c>
    </row>
    <row r="1594" spans="1:8" ht="13.9" customHeight="1" x14ac:dyDescent="0.2">
      <c r="A1594" s="281"/>
    </row>
    <row r="1595" spans="1:8" ht="19.899999999999999" customHeight="1" x14ac:dyDescent="0.2"/>
    <row r="1596" spans="1:8" ht="19.899999999999999" customHeight="1" x14ac:dyDescent="0.2"/>
    <row r="1597" spans="1:8" ht="18" customHeight="1" x14ac:dyDescent="0.2"/>
    <row r="1598" spans="1:8" ht="18" customHeight="1" x14ac:dyDescent="0.2"/>
    <row r="1600" spans="1:8" ht="23.45" customHeight="1" x14ac:dyDescent="0.2"/>
    <row r="1601" spans="1:8" ht="12.75" customHeight="1" x14ac:dyDescent="0.2"/>
    <row r="1602" spans="1:8" ht="12.75" customHeight="1" x14ac:dyDescent="0.2"/>
    <row r="1603" spans="1:8" ht="12.75" customHeight="1" x14ac:dyDescent="0.2">
      <c r="A1603" s="526"/>
      <c r="B1603" s="526"/>
      <c r="C1603" s="526"/>
      <c r="D1603" s="526"/>
      <c r="E1603" s="526"/>
      <c r="F1603" s="526"/>
      <c r="G1603" s="526"/>
      <c r="H1603" s="526"/>
    </row>
    <row r="1604" spans="1:8" ht="15" customHeight="1" x14ac:dyDescent="0.2">
      <c r="A1604" s="529" t="s">
        <v>78</v>
      </c>
      <c r="B1604" s="529"/>
      <c r="C1604" s="529"/>
      <c r="D1604" s="529"/>
      <c r="E1604" s="529"/>
      <c r="F1604" s="529"/>
      <c r="G1604" s="529"/>
      <c r="H1604" s="529"/>
    </row>
    <row r="1605" spans="1:8" ht="15" customHeight="1" x14ac:dyDescent="0.2">
      <c r="A1605" s="315"/>
      <c r="B1605" s="316"/>
      <c r="C1605" s="316"/>
      <c r="D1605" s="317"/>
      <c r="E1605" s="316"/>
      <c r="F1605" s="316"/>
      <c r="G1605" s="316"/>
      <c r="H1605" s="316"/>
    </row>
    <row r="1606" spans="1:8" ht="15.75" customHeight="1" x14ac:dyDescent="0.2">
      <c r="A1606" s="530" t="s">
        <v>94</v>
      </c>
      <c r="B1606" s="530"/>
      <c r="C1606" s="530"/>
      <c r="D1606" s="530"/>
      <c r="E1606" s="530"/>
      <c r="F1606" s="530"/>
      <c r="G1606" s="530"/>
      <c r="H1606" s="530"/>
    </row>
    <row r="1607" spans="1:8" ht="12.75" customHeight="1" x14ac:dyDescent="0.2">
      <c r="A1607" s="315"/>
      <c r="B1607" s="316"/>
      <c r="C1607" s="316"/>
      <c r="D1607" s="317"/>
      <c r="E1607" s="316"/>
      <c r="F1607" s="316"/>
      <c r="G1607" s="316"/>
      <c r="H1607" s="316"/>
    </row>
    <row r="1608" spans="1:8" ht="16.149999999999999" customHeight="1" x14ac:dyDescent="0.2">
      <c r="A1608" s="275" t="s">
        <v>80</v>
      </c>
      <c r="B1608" s="275" t="str">
        <f>IF('Encodage réponses Es'!$C$1="","",'Encodage réponses Es'!$C$1)</f>
        <v/>
      </c>
      <c r="C1608" s="316"/>
      <c r="D1608" s="317"/>
      <c r="E1608" s="316"/>
      <c r="F1608" s="316"/>
      <c r="G1608" s="316"/>
      <c r="H1608" s="316"/>
    </row>
    <row r="1609" spans="1:8" ht="16.899999999999999" customHeight="1" x14ac:dyDescent="0.2">
      <c r="A1609" s="275" t="s">
        <v>79</v>
      </c>
      <c r="B1609" s="275" t="str">
        <f>IF('Encodage réponses Es'!$C$2="","",'Encodage réponses Es'!$C$2)</f>
        <v/>
      </c>
      <c r="C1609" s="316"/>
      <c r="D1609" s="317"/>
      <c r="E1609" s="316"/>
      <c r="F1609" s="316"/>
      <c r="G1609" s="316"/>
      <c r="H1609" s="316"/>
    </row>
    <row r="1610" spans="1:8" ht="18" customHeight="1" x14ac:dyDescent="0.2">
      <c r="A1610" s="527" t="str">
        <f>CONCATENATE("Synthèse des résultats de l'élève : ",Compétences!$D37)</f>
        <v xml:space="preserve">Synthèse des résultats de l'élève : </v>
      </c>
      <c r="B1610" s="527"/>
      <c r="C1610" s="527"/>
      <c r="D1610" s="527"/>
      <c r="E1610" s="527"/>
      <c r="F1610" s="527"/>
      <c r="G1610" s="527"/>
      <c r="H1610" s="527"/>
    </row>
    <row r="1611" spans="1:8" ht="15.75" customHeight="1" x14ac:dyDescent="0.2">
      <c r="A1611" s="318"/>
      <c r="B1611" s="319"/>
      <c r="C1611" s="316"/>
      <c r="D1611" s="317"/>
      <c r="E1611" s="316"/>
      <c r="F1611" s="316"/>
      <c r="G1611" s="316"/>
      <c r="H1611" s="316"/>
    </row>
    <row r="1612" spans="1:8" ht="155.25" customHeight="1" x14ac:dyDescent="0.2">
      <c r="A1612" s="528" t="s">
        <v>131</v>
      </c>
      <c r="B1612" s="528"/>
      <c r="C1612" s="528"/>
      <c r="D1612" s="528"/>
      <c r="E1612" s="528"/>
      <c r="F1612" s="528"/>
      <c r="G1612" s="528"/>
      <c r="H1612" s="528"/>
    </row>
    <row r="1613" spans="1:8" ht="12.75" customHeight="1" x14ac:dyDescent="0.2">
      <c r="A1613" s="320"/>
      <c r="B1613" s="320"/>
      <c r="C1613" s="320"/>
      <c r="D1613" s="320"/>
      <c r="E1613" s="320"/>
      <c r="F1613" s="320"/>
      <c r="G1613" s="320"/>
      <c r="H1613" s="320"/>
    </row>
    <row r="1614" spans="1:8" ht="12.75" customHeight="1" x14ac:dyDescent="0.2">
      <c r="A1614" s="320"/>
      <c r="B1614" s="320"/>
      <c r="C1614" s="320"/>
      <c r="D1614" s="320"/>
      <c r="E1614" s="320"/>
      <c r="F1614" s="320"/>
      <c r="G1614" s="320"/>
      <c r="H1614" s="320"/>
    </row>
    <row r="1615" spans="1:8" ht="12" customHeight="1" x14ac:dyDescent="0.2">
      <c r="A1615" s="283" t="s">
        <v>85</v>
      </c>
      <c r="B1615" s="281"/>
      <c r="C1615" s="281"/>
      <c r="D1615" s="281"/>
      <c r="E1615" s="281"/>
      <c r="F1615" s="281"/>
      <c r="G1615" s="281"/>
      <c r="H1615" s="281"/>
    </row>
    <row r="1616" spans="1:8" ht="12" customHeight="1" x14ac:dyDescent="0.2">
      <c r="A1616" s="281"/>
      <c r="B1616" s="281"/>
      <c r="C1616" s="281"/>
      <c r="D1616" s="281"/>
      <c r="E1616" s="281"/>
      <c r="F1616" s="281"/>
      <c r="G1616" s="281"/>
      <c r="H1616" s="281"/>
    </row>
    <row r="1617" spans="1:8" ht="12" customHeight="1" x14ac:dyDescent="0.2">
      <c r="A1617" s="282" t="s">
        <v>81</v>
      </c>
      <c r="B1617" s="524" t="str">
        <f>IF(Compétences!$H37="","",Compétences!$H37)</f>
        <v/>
      </c>
      <c r="C1617" s="524"/>
      <c r="D1617" s="281" t="s">
        <v>119</v>
      </c>
      <c r="E1617" s="282" t="s">
        <v>82</v>
      </c>
      <c r="G1617" s="387" t="str">
        <f>IF(OR(B1617="",B1617="incomplet",B1617="absent(e)"),"",AVERAGE(Compétences!$H$5:$H$39))</f>
        <v/>
      </c>
      <c r="H1617" s="281" t="s">
        <v>120</v>
      </c>
    </row>
    <row r="1618" spans="1:8" ht="12" customHeight="1" x14ac:dyDescent="0.2">
      <c r="A1618" s="281"/>
      <c r="B1618" s="281"/>
      <c r="C1618" s="525" t="str">
        <f>IF(OR(B1617="",B1617="incomplet",B1617="absent(e)"),"",B1617/53)</f>
        <v/>
      </c>
      <c r="D1618" s="525"/>
      <c r="E1618" s="281"/>
      <c r="F1618" s="281"/>
      <c r="G1618" s="389"/>
      <c r="H1618" s="394" t="str">
        <f>IF(C1618="","",G1617/53)</f>
        <v/>
      </c>
    </row>
    <row r="1619" spans="1:8" ht="12" customHeight="1" x14ac:dyDescent="0.2">
      <c r="A1619" s="281"/>
      <c r="B1619" s="281"/>
      <c r="C1619" s="391"/>
      <c r="D1619" s="391"/>
      <c r="E1619" s="281"/>
      <c r="F1619" s="281"/>
      <c r="G1619" s="389"/>
      <c r="H1619" s="391"/>
    </row>
    <row r="1620" spans="1:8" ht="12" customHeight="1" x14ac:dyDescent="0.2">
      <c r="A1620" s="281" t="s">
        <v>100</v>
      </c>
      <c r="C1620" s="304" t="str">
        <f>IF(OR(Compétences!$K37="",Compétences!$K37="incomplet",Compétences!$K37="absent(e)"),"",Compétences!$K37)</f>
        <v/>
      </c>
      <c r="D1620" s="281" t="s">
        <v>124</v>
      </c>
      <c r="G1620" s="387" t="str">
        <f>IF(OR(C1620="",C1620="Incomplet"),"",AVERAGE(Compétences!$K$5:$K$39))</f>
        <v/>
      </c>
      <c r="H1620" s="281" t="s">
        <v>124</v>
      </c>
    </row>
    <row r="1621" spans="1:8" ht="12" customHeight="1" x14ac:dyDescent="0.2">
      <c r="A1621" s="281" t="s">
        <v>116</v>
      </c>
      <c r="C1621" s="304" t="str">
        <f>IF(OR(Compétences!$N37="",Compétences!$N37="incomplet",Compétences!$N37="absent(e)"),"",Compétences!$N37)</f>
        <v/>
      </c>
      <c r="D1621" s="281" t="s">
        <v>125</v>
      </c>
      <c r="G1621" s="387" t="str">
        <f>IF(OR(C1621="",C1621="Incomplet"),"",AVERAGE(Compétences!$N$5:$N$39))</f>
        <v/>
      </c>
      <c r="H1621" s="281" t="s">
        <v>125</v>
      </c>
    </row>
    <row r="1622" spans="1:8" ht="12" customHeight="1" x14ac:dyDescent="0.2">
      <c r="A1622" s="281" t="s">
        <v>69</v>
      </c>
      <c r="C1622" s="386" t="str">
        <f>IF(OR(Compétences!$Q37="",Compétences!$Q37="incomplet",Compétences!$Q37="absent(e)"),"",Compétences!$Q37)</f>
        <v/>
      </c>
      <c r="D1622" s="281" t="s">
        <v>121</v>
      </c>
      <c r="E1622" s="321"/>
      <c r="G1622" s="387" t="str">
        <f>IF(OR(C1622="",C1622="Incomplet"),"",AVERAGE(Compétences!$Q$5:$Q$39))</f>
        <v/>
      </c>
      <c r="H1622" s="281" t="s">
        <v>121</v>
      </c>
    </row>
    <row r="1623" spans="1:8" ht="12" customHeight="1" x14ac:dyDescent="0.2">
      <c r="A1623" s="281" t="s">
        <v>83</v>
      </c>
      <c r="C1623" s="304" t="str">
        <f>IF(OR(Compétences!$T37="",Compétences!$T37="incomplet",Compétences!$T37="absent(e)"),"",Compétences!$T37)</f>
        <v/>
      </c>
      <c r="D1623" s="281" t="s">
        <v>124</v>
      </c>
      <c r="E1623" s="321"/>
      <c r="G1623" s="387" t="str">
        <f>IF(OR(C1623="",C1623="Incomplet"),"",AVERAGE(Compétences!$T$5:$T$39))</f>
        <v/>
      </c>
      <c r="H1623" s="281" t="s">
        <v>124</v>
      </c>
    </row>
    <row r="1624" spans="1:8" ht="12" customHeight="1" x14ac:dyDescent="0.2">
      <c r="A1624" s="281" t="s">
        <v>117</v>
      </c>
      <c r="B1624" s="281"/>
      <c r="C1624" s="304" t="str">
        <f>IF(OR(Compétences!$W37="",Compétences!$W37="incomplet",Compétences!$W37="absent(e)"),"",Compétences!$W37)</f>
        <v/>
      </c>
      <c r="D1624" s="281" t="s">
        <v>122</v>
      </c>
      <c r="E1624" s="281"/>
      <c r="F1624" s="281"/>
      <c r="G1624" s="387" t="str">
        <f>IF(OR(C1624="",C1624="Incomplet"),"",AVERAGE(Compétences!$W$5:$W$39))</f>
        <v/>
      </c>
      <c r="H1624" s="281" t="s">
        <v>122</v>
      </c>
    </row>
    <row r="1625" spans="1:8" ht="9.6" customHeight="1" x14ac:dyDescent="0.2">
      <c r="A1625" s="281" t="s">
        <v>118</v>
      </c>
      <c r="C1625" s="304" t="str">
        <f>IF(OR(Compétences!$Z37="",Compétences!$Z37="incomplet",Compétences!$Z37="absent(e)"),"",Compétences!$Z37)</f>
        <v/>
      </c>
      <c r="D1625" s="281" t="s">
        <v>126</v>
      </c>
      <c r="G1625" s="387" t="str">
        <f>IF(OR(C1625="",C1625="Incomplet"),"",AVERAGE(Compétences!$Z$5:$Z$39))</f>
        <v/>
      </c>
      <c r="H1625" s="281" t="s">
        <v>126</v>
      </c>
    </row>
    <row r="1626" spans="1:8" ht="12" customHeight="1" x14ac:dyDescent="0.2">
      <c r="A1626" s="281"/>
      <c r="C1626" s="304"/>
      <c r="D1626" s="281"/>
      <c r="G1626" s="284"/>
      <c r="H1626" s="281"/>
    </row>
    <row r="1627" spans="1:8" ht="12" customHeight="1" x14ac:dyDescent="0.2">
      <c r="A1627" s="281"/>
      <c r="C1627" s="304"/>
      <c r="D1627" s="281"/>
      <c r="G1627" s="284"/>
      <c r="H1627" s="281"/>
    </row>
    <row r="1628" spans="1:8" ht="12" customHeight="1" x14ac:dyDescent="0.2">
      <c r="A1628" s="281"/>
      <c r="D1628" s="281"/>
    </row>
    <row r="1629" spans="1:8" ht="11.45" customHeight="1" x14ac:dyDescent="0.2">
      <c r="A1629" s="283" t="s">
        <v>74</v>
      </c>
      <c r="D1629" s="281"/>
      <c r="E1629" s="321"/>
    </row>
    <row r="1630" spans="1:8" ht="7.15" customHeight="1" x14ac:dyDescent="0.2">
      <c r="A1630" s="281"/>
      <c r="B1630" s="281"/>
      <c r="C1630" s="281"/>
      <c r="D1630" s="281"/>
      <c r="E1630" s="281"/>
      <c r="F1630" s="281"/>
      <c r="G1630" s="281"/>
      <c r="H1630" s="281"/>
    </row>
    <row r="1631" spans="1:8" ht="13.15" customHeight="1" x14ac:dyDescent="0.2">
      <c r="A1631" s="282" t="s">
        <v>81</v>
      </c>
      <c r="C1631" s="304" t="str">
        <f>IF(OR(Compétences!$AC37="",Compétences!$AC37="incomplet",Compétences!$AC37="absent(e)"),"",Compétences!$AC37)</f>
        <v/>
      </c>
      <c r="D1631" s="281" t="s">
        <v>123</v>
      </c>
      <c r="E1631" s="282" t="s">
        <v>82</v>
      </c>
      <c r="G1631" s="387" t="str">
        <f>IF(OR(C1631="",C1631="Incomplet"),"",AVERAGE(Compétences!$AC$5:$AC$39))</f>
        <v/>
      </c>
      <c r="H1631" s="281" t="s">
        <v>123</v>
      </c>
    </row>
    <row r="1632" spans="1:8" ht="13.9" customHeight="1" x14ac:dyDescent="0.2">
      <c r="A1632" s="281"/>
      <c r="G1632" s="283"/>
    </row>
    <row r="1633" spans="1:8" ht="11.45" customHeight="1" x14ac:dyDescent="0.2">
      <c r="A1633" s="283" t="s">
        <v>75</v>
      </c>
      <c r="D1633" s="281"/>
      <c r="E1633" s="321"/>
      <c r="G1633" s="283"/>
    </row>
    <row r="1634" spans="1:8" ht="7.15" customHeight="1" x14ac:dyDescent="0.2">
      <c r="A1634" s="281"/>
      <c r="B1634" s="281"/>
      <c r="C1634" s="281"/>
      <c r="D1634" s="281"/>
      <c r="E1634" s="281"/>
      <c r="F1634" s="281"/>
      <c r="G1634" s="283"/>
      <c r="H1634" s="281"/>
    </row>
    <row r="1635" spans="1:8" ht="13.15" customHeight="1" x14ac:dyDescent="0.2">
      <c r="A1635" s="282" t="s">
        <v>81</v>
      </c>
      <c r="C1635" s="388" t="str">
        <f>IF(OR(Compétences!$AE37="",Compétences!$AE37="incomplet",Compétences!$AE37="absent(e)"),"",Compétences!$AE37)</f>
        <v/>
      </c>
      <c r="D1635" s="281" t="s">
        <v>127</v>
      </c>
      <c r="E1635" s="282" t="s">
        <v>82</v>
      </c>
      <c r="G1635" s="387" t="str">
        <f>IF(OR(C1635="",C1635="Incomplet"),"",AVERAGE(Compétences!$AE$5:$AE$39))</f>
        <v/>
      </c>
      <c r="H1635" s="281" t="s">
        <v>127</v>
      </c>
    </row>
    <row r="1636" spans="1:8" ht="13.9" customHeight="1" x14ac:dyDescent="0.2">
      <c r="A1636" s="281"/>
      <c r="G1636" s="283"/>
    </row>
    <row r="1637" spans="1:8" ht="11.45" customHeight="1" x14ac:dyDescent="0.2">
      <c r="A1637" s="283" t="s">
        <v>84</v>
      </c>
      <c r="D1637" s="281"/>
      <c r="E1637" s="321"/>
      <c r="G1637" s="283"/>
    </row>
    <row r="1638" spans="1:8" ht="7.15" customHeight="1" x14ac:dyDescent="0.2">
      <c r="A1638" s="281"/>
      <c r="B1638" s="281"/>
      <c r="C1638" s="281"/>
      <c r="D1638" s="281"/>
      <c r="E1638" s="281"/>
      <c r="F1638" s="281"/>
      <c r="G1638" s="283"/>
      <c r="H1638" s="281"/>
    </row>
    <row r="1639" spans="1:8" ht="13.15" customHeight="1" x14ac:dyDescent="0.2">
      <c r="A1639" s="282" t="s">
        <v>81</v>
      </c>
      <c r="C1639" s="304" t="str">
        <f>IF(OR(Compétences!$AG37="",Compétences!$AG37="incomplet",Compétences!$AG37="absent(e)"),"",Compétences!$AG37)</f>
        <v/>
      </c>
      <c r="D1639" s="281" t="s">
        <v>128</v>
      </c>
      <c r="E1639" s="282" t="s">
        <v>82</v>
      </c>
      <c r="G1639" s="387" t="str">
        <f>IF(OR(C1639="",C1639="Incomplet"),"",AVERAGE(Compétences!$AG$5:$AG$39))</f>
        <v/>
      </c>
      <c r="H1639" s="281" t="s">
        <v>128</v>
      </c>
    </row>
    <row r="1640" spans="1:8" ht="13.9" customHeight="1" x14ac:dyDescent="0.2">
      <c r="A1640" s="281"/>
      <c r="G1640" s="283"/>
    </row>
    <row r="1641" spans="1:8" ht="11.45" customHeight="1" x14ac:dyDescent="0.2">
      <c r="A1641" s="283" t="s">
        <v>89</v>
      </c>
      <c r="D1641" s="281"/>
      <c r="E1641" s="321"/>
      <c r="G1641" s="283"/>
    </row>
    <row r="1642" spans="1:8" ht="7.15" customHeight="1" x14ac:dyDescent="0.2">
      <c r="A1642" s="281"/>
      <c r="B1642" s="281"/>
      <c r="C1642" s="281"/>
      <c r="D1642" s="281"/>
      <c r="E1642" s="281"/>
      <c r="F1642" s="281"/>
      <c r="G1642" s="283"/>
      <c r="H1642" s="281"/>
    </row>
    <row r="1643" spans="1:8" ht="13.15" customHeight="1" x14ac:dyDescent="0.2">
      <c r="A1643" s="282" t="s">
        <v>81</v>
      </c>
      <c r="C1643" s="304" t="str">
        <f>IF(OR(Compétences!$AI37="",Compétences!$AI37="incomplet",Compétences!$AI37="absent(e)"),"",Compétences!$AI37)</f>
        <v/>
      </c>
      <c r="D1643" s="281" t="s">
        <v>127</v>
      </c>
      <c r="E1643" s="282" t="s">
        <v>82</v>
      </c>
      <c r="G1643" s="387" t="str">
        <f>IF(OR(C1643="",C1643="Incomplet"),"",AVERAGE(Compétences!$AI$5:$AI$39))</f>
        <v/>
      </c>
      <c r="H1643" s="281" t="s">
        <v>127</v>
      </c>
    </row>
    <row r="1644" spans="1:8" ht="13.9" customHeight="1" x14ac:dyDescent="0.2">
      <c r="A1644" s="281"/>
    </row>
    <row r="1645" spans="1:8" ht="19.899999999999999" customHeight="1" x14ac:dyDescent="0.2"/>
    <row r="1646" spans="1:8" ht="19.899999999999999" customHeight="1" x14ac:dyDescent="0.2"/>
    <row r="1647" spans="1:8" ht="18" customHeight="1" x14ac:dyDescent="0.2"/>
    <row r="1648" spans="1:8" ht="18" customHeight="1" x14ac:dyDescent="0.2"/>
    <row r="1650" spans="1:8" ht="23.45" customHeight="1" x14ac:dyDescent="0.2"/>
    <row r="1651" spans="1:8" ht="12.75" customHeight="1" x14ac:dyDescent="0.2"/>
    <row r="1652" spans="1:8" ht="12.75" customHeight="1" x14ac:dyDescent="0.2"/>
    <row r="1653" spans="1:8" ht="12.75" customHeight="1" x14ac:dyDescent="0.2">
      <c r="A1653" s="526"/>
      <c r="B1653" s="526"/>
      <c r="C1653" s="526"/>
      <c r="D1653" s="526"/>
      <c r="E1653" s="526"/>
      <c r="F1653" s="526"/>
      <c r="G1653" s="526"/>
      <c r="H1653" s="526"/>
    </row>
    <row r="1654" spans="1:8" ht="15" customHeight="1" x14ac:dyDescent="0.2">
      <c r="A1654" s="529" t="s">
        <v>78</v>
      </c>
      <c r="B1654" s="529"/>
      <c r="C1654" s="529"/>
      <c r="D1654" s="529"/>
      <c r="E1654" s="529"/>
      <c r="F1654" s="529"/>
      <c r="G1654" s="529"/>
      <c r="H1654" s="529"/>
    </row>
    <row r="1655" spans="1:8" ht="15" customHeight="1" x14ac:dyDescent="0.2">
      <c r="A1655" s="315"/>
      <c r="B1655" s="316"/>
      <c r="C1655" s="316"/>
      <c r="D1655" s="317"/>
      <c r="E1655" s="316"/>
      <c r="F1655" s="316"/>
      <c r="G1655" s="316"/>
      <c r="H1655" s="316"/>
    </row>
    <row r="1656" spans="1:8" ht="15.75" customHeight="1" x14ac:dyDescent="0.2">
      <c r="A1656" s="530" t="s">
        <v>94</v>
      </c>
      <c r="B1656" s="530"/>
      <c r="C1656" s="530"/>
      <c r="D1656" s="530"/>
      <c r="E1656" s="530"/>
      <c r="F1656" s="530"/>
      <c r="G1656" s="530"/>
      <c r="H1656" s="530"/>
    </row>
    <row r="1657" spans="1:8" ht="12.75" customHeight="1" x14ac:dyDescent="0.2">
      <c r="A1657" s="315"/>
      <c r="B1657" s="316"/>
      <c r="C1657" s="316"/>
      <c r="D1657" s="317"/>
      <c r="E1657" s="316"/>
      <c r="F1657" s="316"/>
      <c r="G1657" s="316"/>
      <c r="H1657" s="316"/>
    </row>
    <row r="1658" spans="1:8" ht="16.149999999999999" customHeight="1" x14ac:dyDescent="0.2">
      <c r="A1658" s="275" t="s">
        <v>80</v>
      </c>
      <c r="B1658" s="275" t="str">
        <f>IF('Encodage réponses Es'!$C$1="","",'Encodage réponses Es'!$C$1)</f>
        <v/>
      </c>
      <c r="C1658" s="316"/>
      <c r="D1658" s="317"/>
      <c r="E1658" s="316"/>
      <c r="F1658" s="316"/>
      <c r="G1658" s="316"/>
      <c r="H1658" s="316"/>
    </row>
    <row r="1659" spans="1:8" ht="16.899999999999999" customHeight="1" x14ac:dyDescent="0.2">
      <c r="A1659" s="275" t="s">
        <v>79</v>
      </c>
      <c r="B1659" s="275" t="str">
        <f>IF('Encodage réponses Es'!$C$2="","",'Encodage réponses Es'!$C$2)</f>
        <v/>
      </c>
      <c r="C1659" s="316"/>
      <c r="D1659" s="317"/>
      <c r="E1659" s="316"/>
      <c r="F1659" s="316"/>
      <c r="G1659" s="316"/>
      <c r="H1659" s="316"/>
    </row>
    <row r="1660" spans="1:8" ht="18" customHeight="1" x14ac:dyDescent="0.2">
      <c r="A1660" s="527" t="str">
        <f>CONCATENATE("Synthèse des résultats de l'élève : ",Compétences!$D38)</f>
        <v xml:space="preserve">Synthèse des résultats de l'élève : </v>
      </c>
      <c r="B1660" s="527"/>
      <c r="C1660" s="527"/>
      <c r="D1660" s="527"/>
      <c r="E1660" s="527"/>
      <c r="F1660" s="527"/>
      <c r="G1660" s="527"/>
      <c r="H1660" s="527"/>
    </row>
    <row r="1661" spans="1:8" ht="15.75" customHeight="1" x14ac:dyDescent="0.2">
      <c r="A1661" s="318"/>
      <c r="B1661" s="319"/>
      <c r="C1661" s="316"/>
      <c r="D1661" s="317"/>
      <c r="E1661" s="316"/>
      <c r="F1661" s="316"/>
      <c r="G1661" s="316"/>
      <c r="H1661" s="316"/>
    </row>
    <row r="1662" spans="1:8" ht="155.25" customHeight="1" x14ac:dyDescent="0.2">
      <c r="A1662" s="528" t="s">
        <v>131</v>
      </c>
      <c r="B1662" s="528"/>
      <c r="C1662" s="528"/>
      <c r="D1662" s="528"/>
      <c r="E1662" s="528"/>
      <c r="F1662" s="528"/>
      <c r="G1662" s="528"/>
      <c r="H1662" s="528"/>
    </row>
    <row r="1663" spans="1:8" ht="12.75" customHeight="1" x14ac:dyDescent="0.2">
      <c r="A1663" s="320"/>
      <c r="B1663" s="320"/>
      <c r="C1663" s="320"/>
      <c r="D1663" s="320"/>
      <c r="E1663" s="320"/>
      <c r="F1663" s="320"/>
      <c r="G1663" s="320"/>
      <c r="H1663" s="320"/>
    </row>
    <row r="1664" spans="1:8" ht="12.75" customHeight="1" x14ac:dyDescent="0.2">
      <c r="A1664" s="320"/>
      <c r="B1664" s="320"/>
      <c r="C1664" s="320"/>
      <c r="D1664" s="320"/>
      <c r="E1664" s="320"/>
      <c r="F1664" s="320"/>
      <c r="G1664" s="320"/>
      <c r="H1664" s="320"/>
    </row>
    <row r="1665" spans="1:8" ht="12" customHeight="1" x14ac:dyDescent="0.2">
      <c r="A1665" s="283" t="s">
        <v>85</v>
      </c>
      <c r="B1665" s="281"/>
      <c r="C1665" s="281"/>
      <c r="D1665" s="281"/>
      <c r="E1665" s="281"/>
      <c r="F1665" s="281"/>
      <c r="G1665" s="281"/>
      <c r="H1665" s="281"/>
    </row>
    <row r="1666" spans="1:8" ht="12" customHeight="1" x14ac:dyDescent="0.2">
      <c r="A1666" s="281"/>
      <c r="B1666" s="281"/>
      <c r="C1666" s="281"/>
      <c r="D1666" s="281"/>
      <c r="E1666" s="281"/>
      <c r="F1666" s="281"/>
      <c r="G1666" s="281"/>
      <c r="H1666" s="281"/>
    </row>
    <row r="1667" spans="1:8" ht="12" customHeight="1" x14ac:dyDescent="0.2">
      <c r="A1667" s="282" t="s">
        <v>81</v>
      </c>
      <c r="B1667" s="524" t="str">
        <f>IF(Compétences!$H38="","",Compétences!$H38)</f>
        <v/>
      </c>
      <c r="C1667" s="524"/>
      <c r="D1667" s="281" t="s">
        <v>119</v>
      </c>
      <c r="E1667" s="282" t="s">
        <v>82</v>
      </c>
      <c r="G1667" s="387" t="str">
        <f>IF(OR(B1667="",B1667="incomplet",B1667="absent(e)"),"",AVERAGE(Compétences!$H$5:$H$39))</f>
        <v/>
      </c>
      <c r="H1667" s="281" t="s">
        <v>120</v>
      </c>
    </row>
    <row r="1668" spans="1:8" ht="12" customHeight="1" x14ac:dyDescent="0.2">
      <c r="A1668" s="281"/>
      <c r="B1668" s="281"/>
      <c r="C1668" s="525" t="str">
        <f>IF(OR(B1667="",B1667="incomplet",B1667="absent(e)"),"",B1667/53)</f>
        <v/>
      </c>
      <c r="D1668" s="525"/>
      <c r="E1668" s="281"/>
      <c r="F1668" s="281"/>
      <c r="G1668" s="389"/>
      <c r="H1668" s="394" t="str">
        <f>IF(C1668="","",G1667/53)</f>
        <v/>
      </c>
    </row>
    <row r="1669" spans="1:8" ht="12" customHeight="1" x14ac:dyDescent="0.2">
      <c r="A1669" s="281"/>
      <c r="B1669" s="281"/>
      <c r="C1669" s="391"/>
      <c r="D1669" s="391"/>
      <c r="E1669" s="281"/>
      <c r="F1669" s="281"/>
      <c r="G1669" s="389"/>
      <c r="H1669" s="391"/>
    </row>
    <row r="1670" spans="1:8" ht="12" customHeight="1" x14ac:dyDescent="0.2">
      <c r="A1670" s="281" t="s">
        <v>100</v>
      </c>
      <c r="C1670" s="304" t="str">
        <f>IF(OR(Compétences!$K38="",Compétences!$K38="incomplet",Compétences!$K38="absent(e)"),"",Compétences!$K38)</f>
        <v/>
      </c>
      <c r="D1670" s="281" t="s">
        <v>124</v>
      </c>
      <c r="G1670" s="387" t="str">
        <f>IF(OR(C1670="",C1670="Incomplet"),"",AVERAGE(Compétences!$K$5:$K$39))</f>
        <v/>
      </c>
      <c r="H1670" s="281" t="s">
        <v>124</v>
      </c>
    </row>
    <row r="1671" spans="1:8" ht="12" customHeight="1" x14ac:dyDescent="0.2">
      <c r="A1671" s="281" t="s">
        <v>116</v>
      </c>
      <c r="C1671" s="304" t="str">
        <f>IF(OR(Compétences!$N38="",Compétences!$N38="incomplet",Compétences!$N38="absent(e)"),"",Compétences!$N38)</f>
        <v/>
      </c>
      <c r="D1671" s="281" t="s">
        <v>125</v>
      </c>
      <c r="G1671" s="387" t="str">
        <f>IF(OR(C1671="",C1671="Incomplet"),"",AVERAGE(Compétences!$N$5:$N$39))</f>
        <v/>
      </c>
      <c r="H1671" s="281" t="s">
        <v>125</v>
      </c>
    </row>
    <row r="1672" spans="1:8" ht="12" customHeight="1" x14ac:dyDescent="0.2">
      <c r="A1672" s="281" t="s">
        <v>69</v>
      </c>
      <c r="C1672" s="386" t="str">
        <f>IF(OR(Compétences!$Q38="",Compétences!$Q38="incomplet",Compétences!$Q38="absent(e)"),"",Compétences!$Q38)</f>
        <v/>
      </c>
      <c r="D1672" s="281" t="s">
        <v>121</v>
      </c>
      <c r="E1672" s="321"/>
      <c r="G1672" s="387" t="str">
        <f>IF(OR(C1672="",C1672="Incomplet"),"",AVERAGE(Compétences!$Q$5:$Q$39))</f>
        <v/>
      </c>
      <c r="H1672" s="281" t="s">
        <v>121</v>
      </c>
    </row>
    <row r="1673" spans="1:8" ht="12" customHeight="1" x14ac:dyDescent="0.2">
      <c r="A1673" s="281" t="s">
        <v>83</v>
      </c>
      <c r="C1673" s="304" t="str">
        <f>IF(OR(Compétences!$T38="",Compétences!$T38="incomplet",Compétences!$T38="absent(e)"),"",Compétences!$T38)</f>
        <v/>
      </c>
      <c r="D1673" s="281" t="s">
        <v>124</v>
      </c>
      <c r="E1673" s="321"/>
      <c r="G1673" s="387" t="str">
        <f>IF(OR(C1673="",C1673="Incomplet"),"",AVERAGE(Compétences!$T$5:$T$39))</f>
        <v/>
      </c>
      <c r="H1673" s="281" t="s">
        <v>124</v>
      </c>
    </row>
    <row r="1674" spans="1:8" ht="12" customHeight="1" x14ac:dyDescent="0.2">
      <c r="A1674" s="281" t="s">
        <v>117</v>
      </c>
      <c r="B1674" s="281"/>
      <c r="C1674" s="304" t="str">
        <f>IF(OR(Compétences!$W38="",Compétences!$W38="incomplet",Compétences!$W38="absent(e)"),"",Compétences!$W38)</f>
        <v/>
      </c>
      <c r="D1674" s="281" t="s">
        <v>122</v>
      </c>
      <c r="E1674" s="281"/>
      <c r="F1674" s="281"/>
      <c r="G1674" s="387" t="str">
        <f>IF(OR(C1674="",C1674="Incomplet"),"",AVERAGE(Compétences!$W$5:$W$39))</f>
        <v/>
      </c>
      <c r="H1674" s="281" t="s">
        <v>122</v>
      </c>
    </row>
    <row r="1675" spans="1:8" ht="9.6" customHeight="1" x14ac:dyDescent="0.2">
      <c r="A1675" s="281" t="s">
        <v>118</v>
      </c>
      <c r="C1675" s="304" t="str">
        <f>IF(OR(Compétences!$Z38="",Compétences!$Z38="incomplet",Compétences!$Z38="absent(e)"),"",Compétences!$Z38)</f>
        <v/>
      </c>
      <c r="D1675" s="281" t="s">
        <v>126</v>
      </c>
      <c r="G1675" s="387" t="str">
        <f>IF(OR(C1675="",C1675="Incomplet"),"",AVERAGE(Compétences!$Z$5:$Z$39))</f>
        <v/>
      </c>
      <c r="H1675" s="281" t="s">
        <v>126</v>
      </c>
    </row>
    <row r="1676" spans="1:8" ht="12" customHeight="1" x14ac:dyDescent="0.2">
      <c r="A1676" s="281"/>
      <c r="C1676" s="304"/>
      <c r="D1676" s="281"/>
      <c r="G1676" s="284"/>
      <c r="H1676" s="281"/>
    </row>
    <row r="1677" spans="1:8" ht="12" customHeight="1" x14ac:dyDescent="0.2">
      <c r="A1677" s="281"/>
      <c r="C1677" s="304"/>
      <c r="D1677" s="281"/>
      <c r="G1677" s="284"/>
      <c r="H1677" s="281"/>
    </row>
    <row r="1678" spans="1:8" ht="12" customHeight="1" x14ac:dyDescent="0.2">
      <c r="A1678" s="281"/>
      <c r="D1678" s="281"/>
    </row>
    <row r="1679" spans="1:8" ht="11.45" customHeight="1" x14ac:dyDescent="0.2">
      <c r="A1679" s="283" t="s">
        <v>74</v>
      </c>
      <c r="D1679" s="281"/>
      <c r="E1679" s="321"/>
    </row>
    <row r="1680" spans="1:8" ht="7.15" customHeight="1" x14ac:dyDescent="0.2">
      <c r="A1680" s="281"/>
      <c r="B1680" s="281"/>
      <c r="C1680" s="281"/>
      <c r="D1680" s="281"/>
      <c r="E1680" s="281"/>
      <c r="F1680" s="281"/>
      <c r="G1680" s="281"/>
      <c r="H1680" s="281"/>
    </row>
    <row r="1681" spans="1:8" ht="13.15" customHeight="1" x14ac:dyDescent="0.2">
      <c r="A1681" s="282" t="s">
        <v>81</v>
      </c>
      <c r="C1681" s="304" t="str">
        <f>IF(OR(Compétences!$AC38="",Compétences!$AC38="incomplet",Compétences!$AC38="absent(e)"),"",Compétences!$AC38)</f>
        <v/>
      </c>
      <c r="D1681" s="281" t="s">
        <v>123</v>
      </c>
      <c r="E1681" s="282" t="s">
        <v>82</v>
      </c>
      <c r="G1681" s="387" t="str">
        <f>IF(OR(C1681="",C1681="Incomplet"),"",AVERAGE(Compétences!$AC$5:$AC$39))</f>
        <v/>
      </c>
      <c r="H1681" s="281" t="s">
        <v>123</v>
      </c>
    </row>
    <row r="1682" spans="1:8" ht="13.9" customHeight="1" x14ac:dyDescent="0.2">
      <c r="A1682" s="281"/>
      <c r="G1682" s="283"/>
    </row>
    <row r="1683" spans="1:8" ht="11.45" customHeight="1" x14ac:dyDescent="0.2">
      <c r="A1683" s="283" t="s">
        <v>75</v>
      </c>
      <c r="D1683" s="281"/>
      <c r="E1683" s="321"/>
      <c r="G1683" s="283"/>
    </row>
    <row r="1684" spans="1:8" ht="7.15" customHeight="1" x14ac:dyDescent="0.2">
      <c r="A1684" s="281"/>
      <c r="B1684" s="281"/>
      <c r="C1684" s="281"/>
      <c r="D1684" s="281"/>
      <c r="E1684" s="281"/>
      <c r="F1684" s="281"/>
      <c r="G1684" s="283"/>
      <c r="H1684" s="281"/>
    </row>
    <row r="1685" spans="1:8" ht="13.15" customHeight="1" x14ac:dyDescent="0.2">
      <c r="A1685" s="282" t="s">
        <v>81</v>
      </c>
      <c r="C1685" s="388" t="str">
        <f>IF(OR(Compétences!$AE38="",Compétences!$AE38="incomplet",Compétences!$AE38="absent(e)"),"",Compétences!$AE38)</f>
        <v/>
      </c>
      <c r="D1685" s="281" t="s">
        <v>127</v>
      </c>
      <c r="E1685" s="282" t="s">
        <v>82</v>
      </c>
      <c r="G1685" s="387" t="str">
        <f>IF(OR(C1685="",C1685="Incomplet"),"",AVERAGE(Compétences!$AE$5:$AE$39))</f>
        <v/>
      </c>
      <c r="H1685" s="281" t="s">
        <v>127</v>
      </c>
    </row>
    <row r="1686" spans="1:8" ht="13.9" customHeight="1" x14ac:dyDescent="0.2">
      <c r="A1686" s="281"/>
      <c r="G1686" s="283"/>
    </row>
    <row r="1687" spans="1:8" ht="11.45" customHeight="1" x14ac:dyDescent="0.2">
      <c r="A1687" s="283" t="s">
        <v>84</v>
      </c>
      <c r="D1687" s="281"/>
      <c r="E1687" s="321"/>
      <c r="G1687" s="283"/>
    </row>
    <row r="1688" spans="1:8" ht="7.15" customHeight="1" x14ac:dyDescent="0.2">
      <c r="A1688" s="281"/>
      <c r="B1688" s="281"/>
      <c r="C1688" s="281"/>
      <c r="D1688" s="281"/>
      <c r="E1688" s="281"/>
      <c r="F1688" s="281"/>
      <c r="G1688" s="283"/>
      <c r="H1688" s="281"/>
    </row>
    <row r="1689" spans="1:8" ht="13.15" customHeight="1" x14ac:dyDescent="0.2">
      <c r="A1689" s="282" t="s">
        <v>81</v>
      </c>
      <c r="C1689" s="304" t="str">
        <f>IF(OR(Compétences!$AG38="",Compétences!$AG38="incomplet",Compétences!$AG38="absent(e)"),"",Compétences!$AG38)</f>
        <v/>
      </c>
      <c r="D1689" s="281" t="s">
        <v>128</v>
      </c>
      <c r="E1689" s="282" t="s">
        <v>82</v>
      </c>
      <c r="G1689" s="387" t="str">
        <f>IF(OR(C1689="",C1689="Incomplet"),"",AVERAGE(Compétences!$AG$5:$AG$39))</f>
        <v/>
      </c>
      <c r="H1689" s="281" t="s">
        <v>128</v>
      </c>
    </row>
    <row r="1690" spans="1:8" ht="13.9" customHeight="1" x14ac:dyDescent="0.2">
      <c r="A1690" s="281"/>
      <c r="G1690" s="283"/>
    </row>
    <row r="1691" spans="1:8" ht="11.45" customHeight="1" x14ac:dyDescent="0.2">
      <c r="A1691" s="283" t="s">
        <v>89</v>
      </c>
      <c r="D1691" s="281"/>
      <c r="E1691" s="321"/>
      <c r="G1691" s="283"/>
    </row>
    <row r="1692" spans="1:8" ht="7.15" customHeight="1" x14ac:dyDescent="0.2">
      <c r="A1692" s="281"/>
      <c r="B1692" s="281"/>
      <c r="C1692" s="281"/>
      <c r="D1692" s="281"/>
      <c r="E1692" s="281"/>
      <c r="F1692" s="281"/>
      <c r="G1692" s="283"/>
      <c r="H1692" s="281"/>
    </row>
    <row r="1693" spans="1:8" ht="13.15" customHeight="1" x14ac:dyDescent="0.2">
      <c r="A1693" s="282" t="s">
        <v>81</v>
      </c>
      <c r="C1693" s="304" t="str">
        <f>IF(OR(Compétences!$AI38="",Compétences!$AI38="incomplet",Compétences!$AI38="absent(e)"),"",Compétences!$AI38)</f>
        <v/>
      </c>
      <c r="D1693" s="281" t="s">
        <v>127</v>
      </c>
      <c r="E1693" s="282" t="s">
        <v>82</v>
      </c>
      <c r="G1693" s="387" t="str">
        <f>IF(OR(C1693="",C1693="Incomplet"),"",AVERAGE(Compétences!$AI$5:$AI$39))</f>
        <v/>
      </c>
      <c r="H1693" s="281" t="s">
        <v>127</v>
      </c>
    </row>
    <row r="1694" spans="1:8" ht="13.9" customHeight="1" x14ac:dyDescent="0.2">
      <c r="A1694" s="281"/>
    </row>
    <row r="1695" spans="1:8" ht="19.899999999999999" customHeight="1" x14ac:dyDescent="0.2"/>
    <row r="1696" spans="1:8" ht="19.899999999999999" customHeight="1" x14ac:dyDescent="0.2"/>
    <row r="1697" spans="1:8" ht="18" customHeight="1" x14ac:dyDescent="0.2"/>
    <row r="1698" spans="1:8" ht="18" customHeight="1" x14ac:dyDescent="0.2"/>
    <row r="1700" spans="1:8" ht="23.45" customHeight="1" x14ac:dyDescent="0.2"/>
    <row r="1701" spans="1:8" ht="12.75" customHeight="1" x14ac:dyDescent="0.2"/>
    <row r="1702" spans="1:8" ht="12.75" customHeight="1" x14ac:dyDescent="0.2"/>
    <row r="1703" spans="1:8" ht="12.75" customHeight="1" x14ac:dyDescent="0.2">
      <c r="A1703" s="526"/>
      <c r="B1703" s="526"/>
      <c r="C1703" s="526"/>
      <c r="D1703" s="526"/>
      <c r="E1703" s="526"/>
      <c r="F1703" s="526"/>
      <c r="G1703" s="526"/>
      <c r="H1703" s="526"/>
    </row>
    <row r="1704" spans="1:8" ht="15" customHeight="1" x14ac:dyDescent="0.2">
      <c r="A1704" s="529" t="s">
        <v>78</v>
      </c>
      <c r="B1704" s="529"/>
      <c r="C1704" s="529"/>
      <c r="D1704" s="529"/>
      <c r="E1704" s="529"/>
      <c r="F1704" s="529"/>
      <c r="G1704" s="529"/>
      <c r="H1704" s="529"/>
    </row>
    <row r="1705" spans="1:8" ht="15" customHeight="1" x14ac:dyDescent="0.2">
      <c r="A1705" s="315"/>
      <c r="B1705" s="316"/>
      <c r="C1705" s="316"/>
      <c r="D1705" s="317"/>
      <c r="E1705" s="316"/>
      <c r="F1705" s="316"/>
      <c r="G1705" s="316"/>
      <c r="H1705" s="316"/>
    </row>
    <row r="1706" spans="1:8" ht="15.75" customHeight="1" x14ac:dyDescent="0.2">
      <c r="A1706" s="530" t="s">
        <v>94</v>
      </c>
      <c r="B1706" s="530"/>
      <c r="C1706" s="530"/>
      <c r="D1706" s="530"/>
      <c r="E1706" s="530"/>
      <c r="F1706" s="530"/>
      <c r="G1706" s="530"/>
      <c r="H1706" s="530"/>
    </row>
    <row r="1707" spans="1:8" ht="12.75" customHeight="1" x14ac:dyDescent="0.2">
      <c r="A1707" s="315"/>
      <c r="B1707" s="316"/>
      <c r="C1707" s="316"/>
      <c r="D1707" s="317"/>
      <c r="E1707" s="316"/>
      <c r="F1707" s="316"/>
      <c r="G1707" s="316"/>
      <c r="H1707" s="316"/>
    </row>
    <row r="1708" spans="1:8" ht="16.149999999999999" customHeight="1" x14ac:dyDescent="0.2">
      <c r="A1708" s="275" t="s">
        <v>80</v>
      </c>
      <c r="B1708" s="275" t="str">
        <f>IF('Encodage réponses Es'!$C$1="","",'Encodage réponses Es'!$C$1)</f>
        <v/>
      </c>
      <c r="C1708" s="316"/>
      <c r="D1708" s="317"/>
      <c r="E1708" s="316"/>
      <c r="F1708" s="316"/>
      <c r="G1708" s="316"/>
      <c r="H1708" s="316"/>
    </row>
    <row r="1709" spans="1:8" ht="16.899999999999999" customHeight="1" x14ac:dyDescent="0.2">
      <c r="A1709" s="275" t="s">
        <v>79</v>
      </c>
      <c r="B1709" s="275" t="str">
        <f>IF('Encodage réponses Es'!$C$2="","",'Encodage réponses Es'!$C$2)</f>
        <v/>
      </c>
      <c r="C1709" s="316"/>
      <c r="D1709" s="317"/>
      <c r="E1709" s="316"/>
      <c r="F1709" s="316"/>
      <c r="G1709" s="316"/>
      <c r="H1709" s="316"/>
    </row>
    <row r="1710" spans="1:8" ht="18" customHeight="1" x14ac:dyDescent="0.2">
      <c r="A1710" s="527" t="str">
        <f>CONCATENATE("Synthèse des résultats de l'élève : ",Compétences!$D39)</f>
        <v xml:space="preserve">Synthèse des résultats de l'élève : </v>
      </c>
      <c r="B1710" s="527"/>
      <c r="C1710" s="527"/>
      <c r="D1710" s="527"/>
      <c r="E1710" s="527"/>
      <c r="F1710" s="527"/>
      <c r="G1710" s="527"/>
      <c r="H1710" s="527"/>
    </row>
    <row r="1711" spans="1:8" ht="15.75" customHeight="1" x14ac:dyDescent="0.2">
      <c r="A1711" s="318"/>
      <c r="B1711" s="319"/>
      <c r="C1711" s="316"/>
      <c r="D1711" s="317"/>
      <c r="E1711" s="316"/>
      <c r="F1711" s="316"/>
      <c r="G1711" s="316"/>
      <c r="H1711" s="316"/>
    </row>
    <row r="1712" spans="1:8" ht="155.25" customHeight="1" x14ac:dyDescent="0.2">
      <c r="A1712" s="528" t="s">
        <v>131</v>
      </c>
      <c r="B1712" s="528"/>
      <c r="C1712" s="528"/>
      <c r="D1712" s="528"/>
      <c r="E1712" s="528"/>
      <c r="F1712" s="528"/>
      <c r="G1712" s="528"/>
      <c r="H1712" s="528"/>
    </row>
    <row r="1713" spans="1:8" ht="12.75" customHeight="1" x14ac:dyDescent="0.2">
      <c r="A1713" s="320"/>
      <c r="B1713" s="320"/>
      <c r="C1713" s="320"/>
      <c r="D1713" s="320"/>
      <c r="E1713" s="320"/>
      <c r="F1713" s="320"/>
      <c r="G1713" s="320"/>
      <c r="H1713" s="320"/>
    </row>
    <row r="1714" spans="1:8" ht="12.75" customHeight="1" x14ac:dyDescent="0.2">
      <c r="A1714" s="320"/>
      <c r="B1714" s="320"/>
      <c r="C1714" s="320"/>
      <c r="D1714" s="320"/>
      <c r="E1714" s="320"/>
      <c r="F1714" s="320"/>
      <c r="G1714" s="320"/>
      <c r="H1714" s="320"/>
    </row>
    <row r="1715" spans="1:8" ht="12" customHeight="1" x14ac:dyDescent="0.2">
      <c r="A1715" s="283" t="s">
        <v>85</v>
      </c>
      <c r="B1715" s="281"/>
      <c r="C1715" s="281"/>
      <c r="D1715" s="281"/>
      <c r="E1715" s="281"/>
      <c r="F1715" s="281"/>
      <c r="G1715" s="281"/>
      <c r="H1715" s="281"/>
    </row>
    <row r="1716" spans="1:8" ht="12" customHeight="1" x14ac:dyDescent="0.2">
      <c r="A1716" s="281"/>
      <c r="B1716" s="281"/>
      <c r="C1716" s="281"/>
      <c r="D1716" s="281"/>
      <c r="E1716" s="281"/>
      <c r="F1716" s="281"/>
      <c r="G1716" s="281"/>
      <c r="H1716" s="281"/>
    </row>
    <row r="1717" spans="1:8" ht="12" customHeight="1" x14ac:dyDescent="0.2">
      <c r="A1717" s="282" t="s">
        <v>81</v>
      </c>
      <c r="B1717" s="524" t="str">
        <f>IF(Compétences!$H39="","",Compétences!$H39)</f>
        <v/>
      </c>
      <c r="C1717" s="524"/>
      <c r="D1717" s="281" t="s">
        <v>119</v>
      </c>
      <c r="E1717" s="282" t="s">
        <v>82</v>
      </c>
      <c r="G1717" s="387" t="str">
        <f>IF(OR(B1717="",B1717="incomplet",B1717="absent(e)"),"",AVERAGE(Compétences!$H$5:$H$39))</f>
        <v/>
      </c>
      <c r="H1717" s="281" t="s">
        <v>120</v>
      </c>
    </row>
    <row r="1718" spans="1:8" ht="12" customHeight="1" x14ac:dyDescent="0.2">
      <c r="A1718" s="281"/>
      <c r="B1718" s="281"/>
      <c r="C1718" s="525" t="str">
        <f>IF(OR(B1717="",B1717="incomplet",B1717="absent(e)"),"",B1717/53)</f>
        <v/>
      </c>
      <c r="D1718" s="525"/>
      <c r="E1718" s="281"/>
      <c r="F1718" s="281"/>
      <c r="G1718" s="389"/>
      <c r="H1718" s="394" t="str">
        <f>IF(C1718="","",G1717/53)</f>
        <v/>
      </c>
    </row>
    <row r="1719" spans="1:8" ht="12" customHeight="1" x14ac:dyDescent="0.2">
      <c r="A1719" s="281"/>
      <c r="B1719" s="281"/>
      <c r="C1719" s="391"/>
      <c r="D1719" s="391"/>
      <c r="E1719" s="281"/>
      <c r="F1719" s="281"/>
      <c r="G1719" s="389"/>
      <c r="H1719" s="391"/>
    </row>
    <row r="1720" spans="1:8" ht="12" customHeight="1" x14ac:dyDescent="0.2">
      <c r="A1720" s="281" t="s">
        <v>100</v>
      </c>
      <c r="C1720" s="304" t="str">
        <f>IF(OR(Compétences!$K39="",Compétences!$K39="incomplet",Compétences!$K39="absent(e)"),"",Compétences!$K39)</f>
        <v/>
      </c>
      <c r="D1720" s="281" t="s">
        <v>124</v>
      </c>
      <c r="G1720" s="387" t="str">
        <f>IF(OR(C1720="",C1720="Incomplet"),"",AVERAGE(Compétences!$K$5:$K$39))</f>
        <v/>
      </c>
      <c r="H1720" s="281" t="s">
        <v>124</v>
      </c>
    </row>
    <row r="1721" spans="1:8" ht="12" customHeight="1" x14ac:dyDescent="0.2">
      <c r="A1721" s="281" t="s">
        <v>116</v>
      </c>
      <c r="C1721" s="304" t="str">
        <f>IF(OR(Compétences!$N39="",Compétences!$N39="incomplet",Compétences!$N39="absent(e)"),"",Compétences!$N39)</f>
        <v/>
      </c>
      <c r="D1721" s="281" t="s">
        <v>125</v>
      </c>
      <c r="G1721" s="387" t="str">
        <f>IF(OR(C1721="",C1721="Incomplet"),"",AVERAGE(Compétences!$N$5:$N$39))</f>
        <v/>
      </c>
      <c r="H1721" s="281" t="s">
        <v>125</v>
      </c>
    </row>
    <row r="1722" spans="1:8" ht="12" customHeight="1" x14ac:dyDescent="0.2">
      <c r="A1722" s="281" t="s">
        <v>69</v>
      </c>
      <c r="C1722" s="386" t="str">
        <f>IF(OR(Compétences!$Q39="",Compétences!$Q39="incomplet",Compétences!$Q39="absent(e)"),"",Compétences!$Q39)</f>
        <v/>
      </c>
      <c r="D1722" s="281" t="s">
        <v>121</v>
      </c>
      <c r="E1722" s="321"/>
      <c r="G1722" s="387" t="str">
        <f>IF(OR(C1722="",C1722="Incomplet"),"",AVERAGE(Compétences!$Q$5:$Q$39))</f>
        <v/>
      </c>
      <c r="H1722" s="281" t="s">
        <v>121</v>
      </c>
    </row>
    <row r="1723" spans="1:8" ht="12" customHeight="1" x14ac:dyDescent="0.2">
      <c r="A1723" s="281" t="s">
        <v>83</v>
      </c>
      <c r="C1723" s="304" t="str">
        <f>IF(OR(Compétences!$T39="",Compétences!$T39="incomplet",Compétences!$T39="absent(e)"),"",Compétences!$T39)</f>
        <v/>
      </c>
      <c r="D1723" s="281" t="s">
        <v>124</v>
      </c>
      <c r="E1723" s="321"/>
      <c r="G1723" s="387" t="str">
        <f>IF(OR(C1723="",C1723="Incomplet"),"",AVERAGE(Compétences!$T$5:$T$39))</f>
        <v/>
      </c>
      <c r="H1723" s="281" t="s">
        <v>124</v>
      </c>
    </row>
    <row r="1724" spans="1:8" ht="12" customHeight="1" x14ac:dyDescent="0.2">
      <c r="A1724" s="281" t="s">
        <v>117</v>
      </c>
      <c r="B1724" s="281"/>
      <c r="C1724" s="304" t="str">
        <f>IF(OR(Compétences!$W39="",Compétences!$W39="incomplet",Compétences!$W39="absent(e)"),"",Compétences!$W39)</f>
        <v/>
      </c>
      <c r="D1724" s="281" t="s">
        <v>122</v>
      </c>
      <c r="E1724" s="281"/>
      <c r="F1724" s="281"/>
      <c r="G1724" s="387" t="str">
        <f>IF(OR(C1724="",C1724="Incomplet"),"",AVERAGE(Compétences!$W$5:$W$39))</f>
        <v/>
      </c>
      <c r="H1724" s="281" t="s">
        <v>122</v>
      </c>
    </row>
    <row r="1725" spans="1:8" ht="9.6" customHeight="1" x14ac:dyDescent="0.2">
      <c r="A1725" s="281" t="s">
        <v>118</v>
      </c>
      <c r="C1725" s="304" t="str">
        <f>IF(OR(Compétences!$Z39="",Compétences!$Z39="incomplet",Compétences!$Z39="absent(e)"),"",Compétences!$Z39)</f>
        <v/>
      </c>
      <c r="D1725" s="281" t="s">
        <v>126</v>
      </c>
      <c r="G1725" s="387" t="str">
        <f>IF(OR(C1725="",C1725="Incomplet"),"",AVERAGE(Compétences!$Z$5:$Z$39))</f>
        <v/>
      </c>
      <c r="H1725" s="281" t="s">
        <v>126</v>
      </c>
    </row>
    <row r="1726" spans="1:8" ht="12" customHeight="1" x14ac:dyDescent="0.2">
      <c r="A1726" s="281"/>
      <c r="C1726" s="304"/>
      <c r="D1726" s="281"/>
      <c r="G1726" s="284"/>
      <c r="H1726" s="281"/>
    </row>
    <row r="1727" spans="1:8" ht="12" customHeight="1" x14ac:dyDescent="0.2">
      <c r="A1727" s="281"/>
      <c r="C1727" s="304"/>
      <c r="D1727" s="281"/>
      <c r="G1727" s="284"/>
      <c r="H1727" s="281"/>
    </row>
    <row r="1728" spans="1:8" ht="12" customHeight="1" x14ac:dyDescent="0.2">
      <c r="A1728" s="281"/>
      <c r="D1728" s="281"/>
    </row>
    <row r="1729" spans="1:8" ht="11.45" customHeight="1" x14ac:dyDescent="0.2">
      <c r="A1729" s="283" t="s">
        <v>74</v>
      </c>
      <c r="D1729" s="281"/>
      <c r="E1729" s="321"/>
    </row>
    <row r="1730" spans="1:8" ht="7.15" customHeight="1" x14ac:dyDescent="0.2">
      <c r="A1730" s="281"/>
      <c r="B1730" s="281"/>
      <c r="C1730" s="281"/>
      <c r="D1730" s="281"/>
      <c r="E1730" s="281"/>
      <c r="F1730" s="281"/>
      <c r="G1730" s="281"/>
      <c r="H1730" s="281"/>
    </row>
    <row r="1731" spans="1:8" ht="13.15" customHeight="1" x14ac:dyDescent="0.2">
      <c r="A1731" s="282" t="s">
        <v>81</v>
      </c>
      <c r="C1731" s="304" t="str">
        <f>IF(OR(Compétences!$AC39="",Compétences!$AC39="incomplet",Compétences!$AC39="absent(e)"),"",Compétences!$AC39)</f>
        <v/>
      </c>
      <c r="D1731" s="281" t="s">
        <v>123</v>
      </c>
      <c r="E1731" s="282" t="s">
        <v>82</v>
      </c>
      <c r="G1731" s="387" t="str">
        <f>IF(OR(C1731="",C1731="Incomplet"),"",AVERAGE(Compétences!$AC$5:$AC$39))</f>
        <v/>
      </c>
      <c r="H1731" s="281" t="s">
        <v>123</v>
      </c>
    </row>
    <row r="1732" spans="1:8" ht="13.9" customHeight="1" x14ac:dyDescent="0.2">
      <c r="A1732" s="281"/>
      <c r="G1732" s="283"/>
    </row>
    <row r="1733" spans="1:8" ht="11.45" customHeight="1" x14ac:dyDescent="0.2">
      <c r="A1733" s="283" t="s">
        <v>75</v>
      </c>
      <c r="D1733" s="281"/>
      <c r="E1733" s="321"/>
      <c r="G1733" s="283"/>
    </row>
    <row r="1734" spans="1:8" ht="7.15" customHeight="1" x14ac:dyDescent="0.2">
      <c r="A1734" s="281"/>
      <c r="B1734" s="281"/>
      <c r="C1734" s="281"/>
      <c r="D1734" s="281"/>
      <c r="E1734" s="281"/>
      <c r="F1734" s="281"/>
      <c r="G1734" s="283"/>
      <c r="H1734" s="281"/>
    </row>
    <row r="1735" spans="1:8" ht="13.15" customHeight="1" x14ac:dyDescent="0.2">
      <c r="A1735" s="282" t="s">
        <v>81</v>
      </c>
      <c r="C1735" s="388" t="str">
        <f>IF(OR(Compétences!$AE39="",Compétences!$AE39="incomplet",Compétences!$AE39="absent(e)"),"",Compétences!$AE39)</f>
        <v/>
      </c>
      <c r="D1735" s="281" t="s">
        <v>127</v>
      </c>
      <c r="E1735" s="282" t="s">
        <v>82</v>
      </c>
      <c r="G1735" s="387" t="str">
        <f>IF(OR(C1735="",C1735="Incomplet"),"",AVERAGE(Compétences!$AE$5:$AE$39))</f>
        <v/>
      </c>
      <c r="H1735" s="281" t="s">
        <v>127</v>
      </c>
    </row>
    <row r="1736" spans="1:8" ht="13.9" customHeight="1" x14ac:dyDescent="0.2">
      <c r="A1736" s="281"/>
      <c r="G1736" s="283"/>
    </row>
    <row r="1737" spans="1:8" ht="11.45" customHeight="1" x14ac:dyDescent="0.2">
      <c r="A1737" s="283" t="s">
        <v>84</v>
      </c>
      <c r="D1737" s="281"/>
      <c r="E1737" s="321"/>
      <c r="G1737" s="283"/>
    </row>
    <row r="1738" spans="1:8" ht="7.15" customHeight="1" x14ac:dyDescent="0.2">
      <c r="A1738" s="281"/>
      <c r="B1738" s="281"/>
      <c r="C1738" s="281"/>
      <c r="D1738" s="281"/>
      <c r="E1738" s="281"/>
      <c r="F1738" s="281"/>
      <c r="G1738" s="283"/>
      <c r="H1738" s="281"/>
    </row>
    <row r="1739" spans="1:8" ht="13.15" customHeight="1" x14ac:dyDescent="0.2">
      <c r="A1739" s="282" t="s">
        <v>81</v>
      </c>
      <c r="C1739" s="304" t="str">
        <f>IF(OR(Compétences!$AG39="",Compétences!$AG39="incomplet",Compétences!$AG39="absent(e)"),"",Compétences!$AG39)</f>
        <v/>
      </c>
      <c r="D1739" s="281" t="s">
        <v>128</v>
      </c>
      <c r="E1739" s="282" t="s">
        <v>82</v>
      </c>
      <c r="G1739" s="387" t="str">
        <f>IF(OR(C1739="",C1739="Incomplet"),"",AVERAGE(Compétences!$AG$5:$AG$39))</f>
        <v/>
      </c>
      <c r="H1739" s="281" t="s">
        <v>128</v>
      </c>
    </row>
    <row r="1740" spans="1:8" ht="13.9" customHeight="1" x14ac:dyDescent="0.2">
      <c r="A1740" s="281"/>
      <c r="G1740" s="283"/>
    </row>
    <row r="1741" spans="1:8" ht="11.45" customHeight="1" x14ac:dyDescent="0.2">
      <c r="A1741" s="283" t="s">
        <v>89</v>
      </c>
      <c r="D1741" s="281"/>
      <c r="E1741" s="321"/>
      <c r="G1741" s="283"/>
    </row>
    <row r="1742" spans="1:8" ht="7.15" customHeight="1" x14ac:dyDescent="0.2">
      <c r="A1742" s="281"/>
      <c r="B1742" s="281"/>
      <c r="C1742" s="281"/>
      <c r="D1742" s="281"/>
      <c r="E1742" s="281"/>
      <c r="F1742" s="281"/>
      <c r="G1742" s="283"/>
      <c r="H1742" s="281"/>
    </row>
    <row r="1743" spans="1:8" ht="13.15" customHeight="1" x14ac:dyDescent="0.2">
      <c r="A1743" s="282" t="s">
        <v>81</v>
      </c>
      <c r="C1743" s="304" t="str">
        <f>IF(OR(Compétences!$AI39="",Compétences!$AI39="incomplet",Compétences!$AI39="absent(e)"),"",Compétences!$AI39)</f>
        <v/>
      </c>
      <c r="D1743" s="281" t="s">
        <v>127</v>
      </c>
      <c r="E1743" s="282" t="s">
        <v>82</v>
      </c>
      <c r="G1743" s="387" t="str">
        <f>IF(OR(C1743="",C1743="Incomplet"),"",AVERAGE(Compétences!$AI$5:$AI$39))</f>
        <v/>
      </c>
      <c r="H1743" s="281" t="s">
        <v>127</v>
      </c>
    </row>
    <row r="1744" spans="1:8" ht="13.9" customHeight="1" x14ac:dyDescent="0.2">
      <c r="A1744" s="281"/>
    </row>
    <row r="1745" ht="19.899999999999999" customHeight="1" x14ac:dyDescent="0.2"/>
    <row r="1746" ht="19.899999999999999" customHeight="1" x14ac:dyDescent="0.2"/>
    <row r="1747" ht="18" customHeight="1" x14ac:dyDescent="0.2"/>
    <row r="1748" ht="18" customHeight="1" x14ac:dyDescent="0.2"/>
    <row r="1750" ht="23.45" customHeight="1" x14ac:dyDescent="0.2"/>
  </sheetData>
  <sheetProtection algorithmName="SHA-512" hashValue="0cbWmujyxphwiLYe7JRaOfx2tVhVsaFlJGRL1bsQqOfuWLeMaC/KVSzRQEmYR53JCEPOKkFUEP5MdwaNoF9cXA==" saltValue="xurD53LOgB1A8W26IC63lQ==" spinCount="100000" sheet="1" objects="1" scenarios="1" selectLockedCells="1"/>
  <mergeCells count="245">
    <mergeCell ref="A1162:H1162"/>
    <mergeCell ref="B1167:C1167"/>
    <mergeCell ref="C1168:D1168"/>
    <mergeCell ref="A1256:H1256"/>
    <mergeCell ref="A1260:H1260"/>
    <mergeCell ref="A1262:H1262"/>
    <mergeCell ref="B1267:C1267"/>
    <mergeCell ref="C1268:D1268"/>
    <mergeCell ref="A1303:H1303"/>
    <mergeCell ref="C1218:D1218"/>
    <mergeCell ref="A1253:H1253"/>
    <mergeCell ref="A1254:H1254"/>
    <mergeCell ref="A1106:H1106"/>
    <mergeCell ref="A1110:H1110"/>
    <mergeCell ref="A1112:H1112"/>
    <mergeCell ref="B1117:C1117"/>
    <mergeCell ref="C1118:D1118"/>
    <mergeCell ref="A1153:H1153"/>
    <mergeCell ref="A1154:H1154"/>
    <mergeCell ref="A1156:H1156"/>
    <mergeCell ref="A1160:H1160"/>
    <mergeCell ref="A1053:H1053"/>
    <mergeCell ref="A1054:H1054"/>
    <mergeCell ref="A1056:H1056"/>
    <mergeCell ref="A1060:H1060"/>
    <mergeCell ref="A1062:H1062"/>
    <mergeCell ref="B1067:C1067"/>
    <mergeCell ref="C1068:D1068"/>
    <mergeCell ref="A1103:H1103"/>
    <mergeCell ref="A1104:H1104"/>
    <mergeCell ref="B967:C967"/>
    <mergeCell ref="C968:D968"/>
    <mergeCell ref="A1003:H1003"/>
    <mergeCell ref="A1004:H1004"/>
    <mergeCell ref="A1006:H1006"/>
    <mergeCell ref="A1010:H1010"/>
    <mergeCell ref="A1012:H1012"/>
    <mergeCell ref="B1017:C1017"/>
    <mergeCell ref="C1018:D1018"/>
    <mergeCell ref="A910:H910"/>
    <mergeCell ref="A912:H912"/>
    <mergeCell ref="B917:C917"/>
    <mergeCell ref="C918:D918"/>
    <mergeCell ref="A953:H953"/>
    <mergeCell ref="A954:H954"/>
    <mergeCell ref="A956:H956"/>
    <mergeCell ref="A960:H960"/>
    <mergeCell ref="A962:H962"/>
    <mergeCell ref="A854:H854"/>
    <mergeCell ref="A856:H856"/>
    <mergeCell ref="A860:H860"/>
    <mergeCell ref="A862:H862"/>
    <mergeCell ref="B867:C867"/>
    <mergeCell ref="C868:D868"/>
    <mergeCell ref="A903:H903"/>
    <mergeCell ref="A904:H904"/>
    <mergeCell ref="A906:H906"/>
    <mergeCell ref="C768:D768"/>
    <mergeCell ref="A803:H803"/>
    <mergeCell ref="A804:H804"/>
    <mergeCell ref="A806:H806"/>
    <mergeCell ref="A810:H810"/>
    <mergeCell ref="A812:H812"/>
    <mergeCell ref="B817:C817"/>
    <mergeCell ref="C818:D818"/>
    <mergeCell ref="A853:H853"/>
    <mergeCell ref="A303:H303"/>
    <mergeCell ref="A304:H304"/>
    <mergeCell ref="A306:H306"/>
    <mergeCell ref="B367:C367"/>
    <mergeCell ref="C368:D368"/>
    <mergeCell ref="A654:H654"/>
    <mergeCell ref="A656:H656"/>
    <mergeCell ref="A660:H660"/>
    <mergeCell ref="A662:H662"/>
    <mergeCell ref="A310:H310"/>
    <mergeCell ref="A312:H312"/>
    <mergeCell ref="B317:C317"/>
    <mergeCell ref="C318:D318"/>
    <mergeCell ref="A353:H353"/>
    <mergeCell ref="A354:H354"/>
    <mergeCell ref="A356:H356"/>
    <mergeCell ref="A360:H360"/>
    <mergeCell ref="A362:H362"/>
    <mergeCell ref="A403:H403"/>
    <mergeCell ref="A404:H404"/>
    <mergeCell ref="A406:H406"/>
    <mergeCell ref="A410:H410"/>
    <mergeCell ref="A412:H412"/>
    <mergeCell ref="B417:C417"/>
    <mergeCell ref="B217:C217"/>
    <mergeCell ref="C218:D218"/>
    <mergeCell ref="A253:H253"/>
    <mergeCell ref="A254:H254"/>
    <mergeCell ref="A256:H256"/>
    <mergeCell ref="A260:H260"/>
    <mergeCell ref="A262:H262"/>
    <mergeCell ref="B267:C267"/>
    <mergeCell ref="C268:D268"/>
    <mergeCell ref="A162:H162"/>
    <mergeCell ref="B167:C167"/>
    <mergeCell ref="C168:D168"/>
    <mergeCell ref="A203:H203"/>
    <mergeCell ref="A204:H204"/>
    <mergeCell ref="A206:H206"/>
    <mergeCell ref="A210:H210"/>
    <mergeCell ref="A212:H212"/>
    <mergeCell ref="A3:H3"/>
    <mergeCell ref="A4:H4"/>
    <mergeCell ref="A10:H10"/>
    <mergeCell ref="A6:H6"/>
    <mergeCell ref="A12:H12"/>
    <mergeCell ref="C18:D18"/>
    <mergeCell ref="B17:C17"/>
    <mergeCell ref="A53:H53"/>
    <mergeCell ref="A54:H54"/>
    <mergeCell ref="A56:H56"/>
    <mergeCell ref="A60:H60"/>
    <mergeCell ref="A62:H62"/>
    <mergeCell ref="B67:C67"/>
    <mergeCell ref="C68:D68"/>
    <mergeCell ref="A103:H103"/>
    <mergeCell ref="A104:H104"/>
    <mergeCell ref="A106:H106"/>
    <mergeCell ref="A110:H110"/>
    <mergeCell ref="A112:H112"/>
    <mergeCell ref="B117:C117"/>
    <mergeCell ref="C118:D118"/>
    <mergeCell ref="A153:H153"/>
    <mergeCell ref="A154:H154"/>
    <mergeCell ref="A156:H156"/>
    <mergeCell ref="A160:H160"/>
    <mergeCell ref="C418:D418"/>
    <mergeCell ref="A453:H453"/>
    <mergeCell ref="A454:H454"/>
    <mergeCell ref="A456:H456"/>
    <mergeCell ref="A460:H460"/>
    <mergeCell ref="A462:H462"/>
    <mergeCell ref="B467:C467"/>
    <mergeCell ref="C468:D468"/>
    <mergeCell ref="A503:H503"/>
    <mergeCell ref="A504:H504"/>
    <mergeCell ref="A506:H506"/>
    <mergeCell ref="A510:H510"/>
    <mergeCell ref="A512:H512"/>
    <mergeCell ref="B517:C517"/>
    <mergeCell ref="C518:D518"/>
    <mergeCell ref="A553:H553"/>
    <mergeCell ref="A554:H554"/>
    <mergeCell ref="A556:H556"/>
    <mergeCell ref="A560:H560"/>
    <mergeCell ref="A562:H562"/>
    <mergeCell ref="B567:C567"/>
    <mergeCell ref="C568:D568"/>
    <mergeCell ref="A603:H603"/>
    <mergeCell ref="A604:H604"/>
    <mergeCell ref="A606:H606"/>
    <mergeCell ref="A610:H610"/>
    <mergeCell ref="A612:H612"/>
    <mergeCell ref="B617:C617"/>
    <mergeCell ref="C618:D618"/>
    <mergeCell ref="A653:H653"/>
    <mergeCell ref="A1203:H1203"/>
    <mergeCell ref="A1204:H1204"/>
    <mergeCell ref="A1206:H1206"/>
    <mergeCell ref="A1210:H1210"/>
    <mergeCell ref="A1212:H1212"/>
    <mergeCell ref="B1217:C1217"/>
    <mergeCell ref="B667:C667"/>
    <mergeCell ref="C668:D668"/>
    <mergeCell ref="A703:H703"/>
    <mergeCell ref="A704:H704"/>
    <mergeCell ref="A706:H706"/>
    <mergeCell ref="A710:H710"/>
    <mergeCell ref="A712:H712"/>
    <mergeCell ref="B717:C717"/>
    <mergeCell ref="C718:D718"/>
    <mergeCell ref="A753:H753"/>
    <mergeCell ref="A754:H754"/>
    <mergeCell ref="A756:H756"/>
    <mergeCell ref="A760:H760"/>
    <mergeCell ref="A762:H762"/>
    <mergeCell ref="B767:C767"/>
    <mergeCell ref="A1403:H1403"/>
    <mergeCell ref="A1404:H1404"/>
    <mergeCell ref="A1406:H1406"/>
    <mergeCell ref="A1410:H1410"/>
    <mergeCell ref="A1412:H1412"/>
    <mergeCell ref="B1417:C1417"/>
    <mergeCell ref="A1304:H1304"/>
    <mergeCell ref="A1306:H1306"/>
    <mergeCell ref="A1310:H1310"/>
    <mergeCell ref="C1368:D1368"/>
    <mergeCell ref="A1312:H1312"/>
    <mergeCell ref="B1317:C1317"/>
    <mergeCell ref="C1318:D1318"/>
    <mergeCell ref="A1353:H1353"/>
    <mergeCell ref="A1354:H1354"/>
    <mergeCell ref="A1356:H1356"/>
    <mergeCell ref="A1360:H1360"/>
    <mergeCell ref="A1362:H1362"/>
    <mergeCell ref="B1367:C1367"/>
    <mergeCell ref="C1418:D1418"/>
    <mergeCell ref="A1453:H1453"/>
    <mergeCell ref="A1454:H1454"/>
    <mergeCell ref="A1456:H1456"/>
    <mergeCell ref="A1460:H1460"/>
    <mergeCell ref="A1462:H1462"/>
    <mergeCell ref="B1467:C1467"/>
    <mergeCell ref="C1468:D1468"/>
    <mergeCell ref="A1503:H1503"/>
    <mergeCell ref="A1504:H1504"/>
    <mergeCell ref="A1506:H1506"/>
    <mergeCell ref="A1510:H1510"/>
    <mergeCell ref="A1512:H1512"/>
    <mergeCell ref="B1517:C1517"/>
    <mergeCell ref="C1518:D1518"/>
    <mergeCell ref="A1553:H1553"/>
    <mergeCell ref="A1554:H1554"/>
    <mergeCell ref="A1556:H1556"/>
    <mergeCell ref="A1560:H1560"/>
    <mergeCell ref="A1562:H1562"/>
    <mergeCell ref="B1567:C1567"/>
    <mergeCell ref="C1568:D1568"/>
    <mergeCell ref="A1603:H1603"/>
    <mergeCell ref="A1604:H1604"/>
    <mergeCell ref="A1606:H1606"/>
    <mergeCell ref="A1610:H1610"/>
    <mergeCell ref="A1612:H1612"/>
    <mergeCell ref="B1617:C1617"/>
    <mergeCell ref="C1618:D1618"/>
    <mergeCell ref="A1653:H1653"/>
    <mergeCell ref="A1710:H1710"/>
    <mergeCell ref="A1712:H1712"/>
    <mergeCell ref="B1717:C1717"/>
    <mergeCell ref="C1718:D1718"/>
    <mergeCell ref="A1654:H1654"/>
    <mergeCell ref="A1656:H1656"/>
    <mergeCell ref="A1660:H1660"/>
    <mergeCell ref="A1662:H1662"/>
    <mergeCell ref="B1667:C1667"/>
    <mergeCell ref="C1668:D1668"/>
    <mergeCell ref="A1703:H1703"/>
    <mergeCell ref="A1704:H1704"/>
    <mergeCell ref="A1706:H1706"/>
  </mergeCells>
  <pageMargins left="0.70866141732283472" right="0.70866141732283472" top="0.74803149606299213" bottom="0.35433070866141736" header="0" footer="0"/>
  <pageSetup paperSize="9" scale="94" orientation="portrait" horizontalDpi="1200" verticalDpi="1200" r:id="rId1"/>
  <rowBreaks count="35" manualBreakCount="35">
    <brk id="47" max="7" man="1"/>
    <brk id="97" max="7" man="1"/>
    <brk id="147" max="7" man="1"/>
    <brk id="197" max="7" man="1"/>
    <brk id="247" max="7" man="1"/>
    <brk id="297" max="7" man="1"/>
    <brk id="347" max="7" man="1"/>
    <brk id="397" max="7" man="1"/>
    <brk id="447" max="7" man="1"/>
    <brk id="497" max="7" man="1"/>
    <brk id="547" max="7" man="1"/>
    <brk id="597" max="7" man="1"/>
    <brk id="647" max="7" man="1"/>
    <brk id="697" max="7" man="1"/>
    <brk id="747" max="7" man="1"/>
    <brk id="797" max="7" man="1"/>
    <brk id="847" max="7" man="1"/>
    <brk id="897" max="7" man="1"/>
    <brk id="947" max="7" man="1"/>
    <brk id="997" max="7" man="1"/>
    <brk id="1047" max="7" man="1"/>
    <brk id="1097" max="7" man="1"/>
    <brk id="1147" max="7" man="1"/>
    <brk id="1197" max="7" man="1"/>
    <brk id="1247" max="7" man="1"/>
    <brk id="1297" max="7" man="1"/>
    <brk id="1347" max="7" man="1"/>
    <brk id="1397" max="7" man="1"/>
    <brk id="1447" max="7" man="1"/>
    <brk id="1497" max="7" man="1"/>
    <brk id="1547" max="7" man="1"/>
    <brk id="1597" max="7" man="1"/>
    <brk id="1647" max="7" man="1"/>
    <brk id="1697" max="7" man="1"/>
    <brk id="1747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O38"/>
  <sheetViews>
    <sheetView showGridLines="0" tabSelected="1" zoomScale="115" zoomScaleNormal="115" workbookViewId="0">
      <selection activeCell="E48" sqref="E48"/>
    </sheetView>
  </sheetViews>
  <sheetFormatPr baseColWidth="10" defaultRowHeight="12.75" x14ac:dyDescent="0.2"/>
  <sheetData>
    <row r="1" spans="1:15" ht="15.75" x14ac:dyDescent="0.25">
      <c r="A1" s="336" t="s">
        <v>95</v>
      </c>
      <c r="B1" s="191"/>
      <c r="C1" s="191"/>
      <c r="D1" s="191"/>
      <c r="E1" s="191"/>
      <c r="F1" s="191"/>
      <c r="G1" s="191"/>
      <c r="H1" s="191"/>
      <c r="I1" s="191"/>
      <c r="J1" s="192"/>
      <c r="K1" s="192"/>
      <c r="L1" s="192"/>
      <c r="M1" s="192"/>
      <c r="N1" s="192"/>
      <c r="O1" s="193"/>
    </row>
    <row r="2" spans="1:15" ht="15.75" x14ac:dyDescent="0.25">
      <c r="A2" s="194" t="s">
        <v>96</v>
      </c>
      <c r="B2" s="195"/>
      <c r="C2" s="195"/>
      <c r="D2" s="195"/>
      <c r="E2" s="195"/>
      <c r="F2" s="195"/>
      <c r="G2" s="196"/>
      <c r="H2" s="196"/>
      <c r="I2" s="196"/>
      <c r="J2" s="196"/>
      <c r="K2" s="196"/>
      <c r="L2" s="196"/>
      <c r="M2" s="196"/>
      <c r="N2" s="196"/>
      <c r="O2" s="197"/>
    </row>
    <row r="3" spans="1:15" ht="15" x14ac:dyDescent="0.2">
      <c r="A3" s="198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7"/>
    </row>
    <row r="4" spans="1:15" ht="15.75" x14ac:dyDescent="0.25">
      <c r="A4" s="198" t="s">
        <v>10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7"/>
    </row>
    <row r="5" spans="1:15" ht="15.75" x14ac:dyDescent="0.25">
      <c r="A5" s="199" t="s">
        <v>88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196"/>
      <c r="N5" s="196"/>
      <c r="O5" s="197"/>
    </row>
    <row r="6" spans="1:15" ht="15" x14ac:dyDescent="0.2">
      <c r="A6" s="199"/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196"/>
      <c r="N6" s="196"/>
      <c r="O6" s="197"/>
    </row>
    <row r="7" spans="1:15" ht="15.75" x14ac:dyDescent="0.25">
      <c r="A7" s="199"/>
      <c r="B7" s="199"/>
      <c r="C7" s="201" t="s">
        <v>40</v>
      </c>
      <c r="D7" s="202"/>
      <c r="E7" s="202"/>
      <c r="F7" s="202"/>
      <c r="G7" s="202"/>
      <c r="H7" s="202"/>
      <c r="I7" s="202"/>
      <c r="J7" s="202"/>
      <c r="K7" s="202"/>
      <c r="L7" s="200"/>
      <c r="M7" s="200"/>
      <c r="N7" s="196"/>
      <c r="O7" s="196"/>
    </row>
    <row r="8" spans="1:15" ht="15.75" x14ac:dyDescent="0.25">
      <c r="A8" s="196"/>
      <c r="B8" s="196"/>
      <c r="C8" s="203" t="s">
        <v>58</v>
      </c>
      <c r="D8" s="204"/>
      <c r="E8" s="204"/>
      <c r="F8" s="204"/>
      <c r="G8" s="204"/>
      <c r="H8" s="204"/>
      <c r="I8" s="204"/>
      <c r="J8" s="204"/>
      <c r="K8" s="204"/>
      <c r="L8" s="196"/>
      <c r="M8" s="196"/>
      <c r="N8" s="196"/>
      <c r="O8" s="197"/>
    </row>
    <row r="9" spans="1:15" x14ac:dyDescent="0.2">
      <c r="A9" s="196"/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7"/>
    </row>
    <row r="10" spans="1:15" x14ac:dyDescent="0.2">
      <c r="A10" s="196"/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7"/>
    </row>
    <row r="11" spans="1:15" s="278" customFormat="1" ht="15.75" x14ac:dyDescent="0.25">
      <c r="A11" s="205" t="s">
        <v>11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  <c r="O11" s="306"/>
    </row>
    <row r="12" spans="1:15" s="278" customFormat="1" ht="15" customHeight="1" x14ac:dyDescent="0.2">
      <c r="A12" s="198" t="s">
        <v>97</v>
      </c>
      <c r="B12" s="305"/>
      <c r="C12" s="305"/>
      <c r="D12" s="305"/>
      <c r="E12" s="305"/>
      <c r="F12" s="305"/>
      <c r="G12" s="305"/>
      <c r="H12" s="305"/>
      <c r="I12" s="305"/>
      <c r="J12" s="305"/>
      <c r="K12" s="305"/>
      <c r="L12" s="305"/>
      <c r="M12" s="305"/>
      <c r="N12" s="305"/>
      <c r="O12" s="306"/>
    </row>
    <row r="13" spans="1:15" ht="15" customHeight="1" x14ac:dyDescent="0.2">
      <c r="A13" s="198" t="s">
        <v>68</v>
      </c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7"/>
    </row>
    <row r="14" spans="1:15" ht="15" x14ac:dyDescent="0.2">
      <c r="A14" s="198" t="s">
        <v>59</v>
      </c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7"/>
    </row>
    <row r="15" spans="1:15" ht="15.75" x14ac:dyDescent="0.25">
      <c r="A15" s="198" t="s">
        <v>41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7"/>
    </row>
    <row r="16" spans="1:15" ht="15" x14ac:dyDescent="0.2">
      <c r="A16" s="198" t="s">
        <v>64</v>
      </c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7"/>
    </row>
    <row r="17" spans="1:15" ht="15" x14ac:dyDescent="0.2">
      <c r="A17" s="198"/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7"/>
    </row>
    <row r="18" spans="1:15" ht="15.75" x14ac:dyDescent="0.25">
      <c r="A18" s="198" t="s">
        <v>12</v>
      </c>
      <c r="B18" s="196"/>
      <c r="C18" s="196"/>
      <c r="D18" s="196"/>
      <c r="E18" s="196"/>
      <c r="F18" s="198" t="s">
        <v>30</v>
      </c>
      <c r="G18" s="206" t="s">
        <v>31</v>
      </c>
      <c r="H18" s="198"/>
      <c r="I18" s="196"/>
      <c r="J18" s="196"/>
      <c r="K18" s="196"/>
      <c r="L18" s="196"/>
      <c r="M18" s="196"/>
      <c r="N18" s="196"/>
      <c r="O18" s="197"/>
    </row>
    <row r="19" spans="1:15" ht="15.75" x14ac:dyDescent="0.25">
      <c r="A19" s="198"/>
      <c r="B19" s="196"/>
      <c r="C19" s="196"/>
      <c r="D19" s="196"/>
      <c r="E19" s="196"/>
      <c r="F19" s="198" t="s">
        <v>32</v>
      </c>
      <c r="G19" s="206" t="s">
        <v>33</v>
      </c>
      <c r="H19" s="198"/>
      <c r="I19" s="196"/>
      <c r="J19" s="196"/>
      <c r="K19" s="196"/>
      <c r="L19" s="196"/>
      <c r="M19" s="196"/>
      <c r="N19" s="196"/>
      <c r="O19" s="197"/>
    </row>
    <row r="20" spans="1:15" ht="15.75" x14ac:dyDescent="0.25">
      <c r="A20" s="198"/>
      <c r="B20" s="196"/>
      <c r="C20" s="196"/>
      <c r="D20" s="196"/>
      <c r="E20" s="196"/>
      <c r="F20" s="198" t="s">
        <v>65</v>
      </c>
      <c r="G20" s="206" t="s">
        <v>67</v>
      </c>
      <c r="H20" s="198"/>
      <c r="I20" s="196"/>
      <c r="J20" s="196"/>
      <c r="K20" s="196"/>
      <c r="L20" s="196"/>
      <c r="M20" s="196"/>
      <c r="N20" s="196"/>
      <c r="O20" s="197"/>
    </row>
    <row r="21" spans="1:15" ht="15.75" x14ac:dyDescent="0.25">
      <c r="A21" s="198"/>
      <c r="B21" s="196"/>
      <c r="C21" s="196"/>
      <c r="D21" s="196"/>
      <c r="E21" s="196"/>
      <c r="F21" s="198" t="s">
        <v>34</v>
      </c>
      <c r="G21" s="206" t="s">
        <v>35</v>
      </c>
      <c r="H21" s="198"/>
      <c r="I21" s="196"/>
      <c r="J21" s="196"/>
      <c r="K21" s="196"/>
      <c r="L21" s="196"/>
      <c r="M21" s="196"/>
      <c r="N21" s="196"/>
      <c r="O21" s="197"/>
    </row>
    <row r="22" spans="1:15" ht="15.75" x14ac:dyDescent="0.25">
      <c r="A22" s="198"/>
      <c r="B22" s="196"/>
      <c r="C22" s="196"/>
      <c r="D22" s="196"/>
      <c r="E22" s="196"/>
      <c r="F22" s="198" t="s">
        <v>36</v>
      </c>
      <c r="G22" s="206" t="s">
        <v>37</v>
      </c>
      <c r="H22" s="198"/>
      <c r="I22" s="196"/>
      <c r="J22" s="196"/>
      <c r="K22" s="196"/>
      <c r="L22" s="196"/>
      <c r="M22" s="196"/>
      <c r="N22" s="196"/>
      <c r="O22" s="197"/>
    </row>
    <row r="23" spans="1:15" ht="15" x14ac:dyDescent="0.2">
      <c r="A23" s="198" t="s">
        <v>13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7"/>
    </row>
    <row r="24" spans="1:15" ht="15" x14ac:dyDescent="0.2">
      <c r="A24" s="198" t="s">
        <v>14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7"/>
    </row>
    <row r="25" spans="1:15" ht="15" x14ac:dyDescent="0.2">
      <c r="A25" s="198" t="s">
        <v>87</v>
      </c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7"/>
    </row>
    <row r="26" spans="1:15" ht="9" customHeight="1" x14ac:dyDescent="0.2">
      <c r="A26" s="198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7"/>
    </row>
    <row r="27" spans="1:15" ht="15.75" x14ac:dyDescent="0.25">
      <c r="A27" s="205" t="s">
        <v>15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7"/>
    </row>
    <row r="28" spans="1:15" ht="15" x14ac:dyDescent="0.2">
      <c r="A28" s="207" t="s">
        <v>63</v>
      </c>
      <c r="B28" s="207"/>
      <c r="C28" s="207"/>
      <c r="D28" s="207"/>
      <c r="E28" s="207"/>
      <c r="F28" s="207"/>
      <c r="G28" s="207"/>
      <c r="H28" s="196"/>
      <c r="I28" s="196"/>
      <c r="J28" s="196"/>
      <c r="K28" s="196"/>
      <c r="L28" s="196"/>
      <c r="M28" s="196"/>
      <c r="N28" s="196"/>
      <c r="O28" s="197"/>
    </row>
    <row r="29" spans="1:15" x14ac:dyDescent="0.2">
      <c r="A29" s="196"/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7"/>
    </row>
    <row r="30" spans="1:15" ht="15" x14ac:dyDescent="0.2">
      <c r="A30" s="198"/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7"/>
    </row>
    <row r="31" spans="1:15" ht="15.75" x14ac:dyDescent="0.25">
      <c r="A31" s="197"/>
      <c r="B31" s="208" t="s">
        <v>42</v>
      </c>
      <c r="C31" s="209"/>
      <c r="D31" s="209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</row>
    <row r="32" spans="1:15" x14ac:dyDescent="0.2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</row>
    <row r="33" spans="1:15" x14ac:dyDescent="0.2">
      <c r="A33" s="197"/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</row>
    <row r="34" spans="1:15" x14ac:dyDescent="0.2">
      <c r="A34" s="197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</row>
    <row r="35" spans="1:15" x14ac:dyDescent="0.2">
      <c r="A35" s="197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</row>
    <row r="36" spans="1:15" x14ac:dyDescent="0.2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</row>
    <row r="37" spans="1:15" x14ac:dyDescent="0.2">
      <c r="A37" s="197"/>
      <c r="B37" s="197"/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</row>
    <row r="38" spans="1:15" x14ac:dyDescent="0.2">
      <c r="A38" s="197"/>
      <c r="B38" s="197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</row>
  </sheetData>
  <sheetProtection algorithmName="SHA-512" hashValue="oBFMO602o0FuxogQPIcgdtGlj0KTUTQK0qevKomr8ET8uW85dA65d6TbLPfmM4W22IHXDUwJmRKu2X1uGriI1w==" saltValue="UdmypW0A+3rsuL7TZdc5Fg==" spinCount="100000" sheet="1" objects="1" scenarios="1" selectLockedCell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7</vt:i4>
      </vt:variant>
    </vt:vector>
  </HeadingPairs>
  <TitlesOfParts>
    <vt:vector size="12" baseType="lpstr">
      <vt:lpstr>Encodage réponses Es</vt:lpstr>
      <vt:lpstr>Compétences</vt:lpstr>
      <vt:lpstr>Tri</vt:lpstr>
      <vt:lpstr>Bilan élèves</vt:lpstr>
      <vt:lpstr>Instructions</vt:lpstr>
      <vt:lpstr>Compétences!Impression_des_titres</vt:lpstr>
      <vt:lpstr>'Encodage réponses Es'!Impression_des_titres</vt:lpstr>
      <vt:lpstr>Tri!Impression_des_titres</vt:lpstr>
      <vt:lpstr>'Bilan élèves'!Zone_d_impression</vt:lpstr>
      <vt:lpstr>Compétences!Zone_d_impression</vt:lpstr>
      <vt:lpstr>'Encodage réponses Es'!Zone_d_impression</vt:lpstr>
      <vt:lpstr>Tri!Zone_d_impression</vt:lpstr>
    </vt:vector>
  </TitlesOfParts>
  <Manager>PILOTAGE</Manager>
  <Company>AGERS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Evaluation externe</dc:subject>
  <dc:creator>QUINTARD Guy</dc:creator>
  <cp:lastModifiedBy>quinta01</cp:lastModifiedBy>
  <cp:lastPrinted>2018-10-08T07:58:17Z</cp:lastPrinted>
  <dcterms:created xsi:type="dcterms:W3CDTF">1996-10-21T11:03:58Z</dcterms:created>
  <dcterms:modified xsi:type="dcterms:W3CDTF">2018-10-08T07:59:02Z</dcterms:modified>
</cp:coreProperties>
</file>